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12_Prelozka_stavajici_pripojky_vody\"/>
    </mc:Choice>
  </mc:AlternateContent>
  <xr:revisionPtr revIDLastSave="0" documentId="13_ncr:1_{63D19BCC-9A9B-471B-8FBB-A1CA7A32E54A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12 IO 41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412 IO 412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412 IO 412 Pol'!$A$1:$X$94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16" i="1" s="1"/>
  <c r="I54" i="1"/>
  <c r="I53" i="1"/>
  <c r="G42" i="1"/>
  <c r="F42" i="1"/>
  <c r="G41" i="1"/>
  <c r="F41" i="1"/>
  <c r="G39" i="1"/>
  <c r="F39" i="1"/>
  <c r="G93" i="12"/>
  <c r="BA53" i="12"/>
  <c r="BA51" i="12"/>
  <c r="BA33" i="12"/>
  <c r="BA24" i="12"/>
  <c r="BA16" i="12"/>
  <c r="BA13" i="12"/>
  <c r="BA10" i="12"/>
  <c r="G9" i="12"/>
  <c r="I9" i="12"/>
  <c r="I8" i="12" s="1"/>
  <c r="K9" i="12"/>
  <c r="K8" i="12" s="1"/>
  <c r="M9" i="12"/>
  <c r="O9" i="12"/>
  <c r="Q9" i="12"/>
  <c r="Q8" i="12" s="1"/>
  <c r="V9" i="12"/>
  <c r="G12" i="12"/>
  <c r="M12" i="12" s="1"/>
  <c r="I12" i="12"/>
  <c r="K12" i="12"/>
  <c r="O12" i="12"/>
  <c r="O8" i="12" s="1"/>
  <c r="Q12" i="12"/>
  <c r="V12" i="12"/>
  <c r="G15" i="12"/>
  <c r="M15" i="12" s="1"/>
  <c r="I15" i="12"/>
  <c r="K15" i="12"/>
  <c r="O15" i="12"/>
  <c r="Q15" i="12"/>
  <c r="V15" i="12"/>
  <c r="V8" i="12" s="1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3" i="12"/>
  <c r="I43" i="12"/>
  <c r="I42" i="12" s="1"/>
  <c r="K43" i="12"/>
  <c r="M43" i="12"/>
  <c r="O43" i="12"/>
  <c r="O42" i="12" s="1"/>
  <c r="Q43" i="12"/>
  <c r="V43" i="12"/>
  <c r="G45" i="12"/>
  <c r="G42" i="12" s="1"/>
  <c r="I45" i="12"/>
  <c r="K45" i="12"/>
  <c r="M45" i="12"/>
  <c r="O45" i="12"/>
  <c r="Q45" i="12"/>
  <c r="V45" i="12"/>
  <c r="V42" i="12" s="1"/>
  <c r="G50" i="12"/>
  <c r="I50" i="12"/>
  <c r="K50" i="12"/>
  <c r="K42" i="12" s="1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Q42" i="12" s="1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K58" i="12"/>
  <c r="Q58" i="12"/>
  <c r="G59" i="12"/>
  <c r="M59" i="12" s="1"/>
  <c r="M58" i="12" s="1"/>
  <c r="I59" i="12"/>
  <c r="I58" i="12" s="1"/>
  <c r="K59" i="12"/>
  <c r="O59" i="12"/>
  <c r="O58" i="12" s="1"/>
  <c r="Q59" i="12"/>
  <c r="V59" i="12"/>
  <c r="G60" i="12"/>
  <c r="M60" i="12" s="1"/>
  <c r="I60" i="12"/>
  <c r="K60" i="12"/>
  <c r="O60" i="12"/>
  <c r="Q60" i="12"/>
  <c r="V60" i="12"/>
  <c r="V58" i="12" s="1"/>
  <c r="G61" i="12"/>
  <c r="K61" i="12"/>
  <c r="M61" i="12"/>
  <c r="Q61" i="12"/>
  <c r="V61" i="12"/>
  <c r="G62" i="12"/>
  <c r="I62" i="12"/>
  <c r="I61" i="12" s="1"/>
  <c r="K62" i="12"/>
  <c r="M62" i="12"/>
  <c r="O62" i="12"/>
  <c r="O61" i="12" s="1"/>
  <c r="Q62" i="12"/>
  <c r="V62" i="12"/>
  <c r="G65" i="12"/>
  <c r="I65" i="12"/>
  <c r="K65" i="12"/>
  <c r="K64" i="12" s="1"/>
  <c r="M65" i="12"/>
  <c r="O65" i="12"/>
  <c r="Q65" i="12"/>
  <c r="Q64" i="12" s="1"/>
  <c r="V65" i="12"/>
  <c r="G66" i="12"/>
  <c r="I66" i="12"/>
  <c r="I64" i="12" s="1"/>
  <c r="K66" i="12"/>
  <c r="M66" i="12"/>
  <c r="O66" i="12"/>
  <c r="O64" i="12" s="1"/>
  <c r="Q66" i="12"/>
  <c r="V66" i="12"/>
  <c r="G67" i="12"/>
  <c r="M67" i="12" s="1"/>
  <c r="I67" i="12"/>
  <c r="K67" i="12"/>
  <c r="O67" i="12"/>
  <c r="Q67" i="12"/>
  <c r="V67" i="12"/>
  <c r="V64" i="12" s="1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V82" i="12"/>
  <c r="G83" i="12"/>
  <c r="M83" i="12" s="1"/>
  <c r="I83" i="12"/>
  <c r="K83" i="12"/>
  <c r="K82" i="12" s="1"/>
  <c r="O83" i="12"/>
  <c r="Q83" i="12"/>
  <c r="Q82" i="12" s="1"/>
  <c r="V83" i="12"/>
  <c r="G85" i="12"/>
  <c r="M85" i="12" s="1"/>
  <c r="I85" i="12"/>
  <c r="I82" i="12" s="1"/>
  <c r="K85" i="12"/>
  <c r="O85" i="12"/>
  <c r="O82" i="12" s="1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V89" i="12"/>
  <c r="G90" i="12"/>
  <c r="M90" i="12" s="1"/>
  <c r="M89" i="12" s="1"/>
  <c r="I90" i="12"/>
  <c r="K90" i="12"/>
  <c r="K89" i="12" s="1"/>
  <c r="O90" i="12"/>
  <c r="Q90" i="12"/>
  <c r="Q89" i="12" s="1"/>
  <c r="V90" i="12"/>
  <c r="G91" i="12"/>
  <c r="I91" i="12"/>
  <c r="I89" i="12" s="1"/>
  <c r="K91" i="12"/>
  <c r="M91" i="12"/>
  <c r="O91" i="12"/>
  <c r="O89" i="12" s="1"/>
  <c r="Q91" i="12"/>
  <c r="V91" i="12"/>
  <c r="AE93" i="12"/>
  <c r="I20" i="1"/>
  <c r="I19" i="1"/>
  <c r="I18" i="1"/>
  <c r="I17" i="1"/>
  <c r="AZ47" i="1"/>
  <c r="AZ46" i="1"/>
  <c r="F43" i="1"/>
  <c r="G23" i="1" s="1"/>
  <c r="G43" i="1"/>
  <c r="G25" i="1" s="1"/>
  <c r="H43" i="1"/>
  <c r="I42" i="1"/>
  <c r="I41" i="1"/>
  <c r="I60" i="1" l="1"/>
  <c r="J57" i="1" s="1"/>
  <c r="J53" i="1"/>
  <c r="J55" i="1"/>
  <c r="J54" i="1"/>
  <c r="I39" i="1"/>
  <c r="I43" i="1" s="1"/>
  <c r="A27" i="1"/>
  <c r="J41" i="1"/>
  <c r="J39" i="1"/>
  <c r="J43" i="1" s="1"/>
  <c r="J42" i="1"/>
  <c r="M64" i="12"/>
  <c r="M42" i="12"/>
  <c r="M8" i="12"/>
  <c r="M82" i="12"/>
  <c r="AF93" i="12"/>
  <c r="G58" i="12"/>
  <c r="G64" i="12"/>
  <c r="G8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56" i="1"/>
  <c r="J58" i="1"/>
  <c r="A28" i="1"/>
  <c r="G28" i="1"/>
  <c r="G27" i="1" s="1"/>
  <c r="G29" i="1" s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7DFEAD05-9939-4EEB-8DC5-7F4DA833D2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BB1D1B-F6F0-40B9-AB76-B3EFF29BCFA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<sst xmlns="http://schemas.openxmlformats.org/spreadsheetml/2006/main" count="596" uniqueCount="260">
  <si>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</si>
  <si>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</si>
  <si>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</si>
  <si>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</si>
  <si>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</si>
  <si>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</si>
  <si>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</si>
  <si>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</si>
  <si>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</si>
  <si>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</si>
  <si>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</si>
  <si>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</si>
  <si>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</si>
  <si>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</si>
  <si>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</si>
  <si>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</si>
  <si>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</si>
  <si>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</si>
  <si>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</si>
  <si>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</si>
  <si>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</si>
  <si>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</si>
  <si>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</si>
  <si>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</si>
  <si>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</si>
  <si>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</si>
  <si>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</si>
  <si>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</si>
  <si>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</si>
  <si>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</si>
  <si>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</si>
  <si>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</si>
  <si>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</si>
  <si>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</si>
  <si>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</si>
  <si>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</si>
  <si>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</si>
  <si>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</si>
  <si>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</si>
  <si>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</si>
  <si>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</si>
  <si>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</si>
  <si>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</si>
  <si>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412</t>
  </si>
  <si>
    <t>Přeložka stávající přípojky vody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</si>
  <si>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</si>
  <si>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</si>
  <si>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</si>
  <si>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</si>
  <si>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</si>
  <si>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</si>
  <si>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</si>
  <si>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</si>
  <si>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</si>
  <si>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IO 412 - Přeložka stávající přípojky vody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</si>
  <si>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</si>
  <si>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</si>
  <si>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</si>
  <si>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</si>
  <si>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1</t>
  </si>
  <si>
    <t>Zemní práce</t>
  </si>
  <si>
    <t>87</t>
  </si>
  <si>
    <t>Potrubí z trub z plastických hmot</t>
  </si>
  <si>
    <t>96</t>
  </si>
  <si>
    <t>Bourání konstrukcí</t>
  </si>
  <si>
    <t>99</t>
  </si>
  <si>
    <t>Staveništní přesun hmot</t>
  </si>
  <si>
    <t>722</t>
  </si>
  <si>
    <t>Vnitřní vodovod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</si>
  <si>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</si>
  <si>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</si>
  <si>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</si>
  <si>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</si>
  <si>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</si>
  <si>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</si>
  <si>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</si>
  <si>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</si>
  <si>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</si>
  <si>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</si>
  <si>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</si>
  <si>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</si>
  <si>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</si>
  <si>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</si>
  <si>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</si>
  <si>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</si>
  <si>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</si>
  <si>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</si>
  <si>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</si>
  <si>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</si>
  <si>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</si>
  <si>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</si>
  <si>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</si>
  <si>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</si>
  <si>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</si>
  <si>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</si>
  <si>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</si>
  <si>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</si>
  <si>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</si>
  <si>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</si>
  <si>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</si>
  <si>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</si>
  <si>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</si>
  <si>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</si>
  <si>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</si>
  <si>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</si>
  <si>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</si>
  <si>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20/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</si>
  <si>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</si>
  <si>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</si>
  <si>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</si>
  <si>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</si>
  <si>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3,0*2,0</t>
  </si>
  <si>
    <t>VV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</si>
  <si>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</si>
  <si>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</si>
  <si>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</si>
  <si>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62,0*0,8*1,5</t>
  </si>
  <si>
    <t>132201219R00</t>
  </si>
  <si>
    <t xml:space="preserve">Hloubení rýh šířky přes 60 do 200 cm příplatek za lepivost, v hornině 3,  </t>
  </si>
  <si>
    <t>74,4/2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</si>
  <si>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</si>
  <si>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</si>
  <si>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</si>
  <si>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</si>
  <si>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62,0*1,5*2+0,8*1,5*2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</si>
  <si>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</si>
  <si>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</si>
  <si>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</si>
  <si>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</si>
  <si>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</si>
  <si>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</si>
  <si>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</si>
  <si>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</si>
  <si>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</si>
  <si>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74,4-47,12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</si>
  <si>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</si>
  <si>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</si>
  <si>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</si>
  <si>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</si>
  <si>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</si>
  <si>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74,4-4,96-22,32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</si>
  <si>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</si>
  <si>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</si>
  <si>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</si>
  <si>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</si>
  <si>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</si>
  <si>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</si>
  <si>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</si>
  <si>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</si>
  <si>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</si>
  <si>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62,0*0,1*0,8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</si>
  <si>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</si>
  <si>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</si>
  <si>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</si>
  <si>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</si>
  <si>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</si>
  <si>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175101101P</t>
  </si>
  <si>
    <t>Obsyp potrubí bez prohození sypaniny, s dodáním písku</t>
  </si>
  <si>
    <t>Vlastní</t>
  </si>
  <si>
    <t>62,0*0,45*0,8</t>
  </si>
  <si>
    <t>871251121R00</t>
  </si>
  <si>
    <t>Montáž potrubí z plastických hmot z tlakových trubek polyetylenových, vnějšího průměru 110 mm</t>
  </si>
  <si>
    <t>877252121R00</t>
  </si>
  <si>
    <t>Montáž elektrotvarovek Přirážka za 1 spoj elektrotvarovky, vnějšího průměru 110 mm</t>
  </si>
  <si>
    <t>kus</t>
  </si>
  <si>
    <t>1*2</t>
  </si>
  <si>
    <t>12*2</t>
  </si>
  <si>
    <t>892271111R00</t>
  </si>
  <si>
    <t>Tlakové zkoušky vodovodního potrubí DN 100 nebo 125 mm</t>
  </si>
  <si>
    <t>přísun, montáže, demontáže a odsunu zkoušecího čerpadla, napuštění tlakovou vodou a dodání vody pro tlakovou zkoušku,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</si>
  <si>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</si>
  <si>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</si>
  <si>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</si>
  <si>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1.3.3</t>
  </si>
  <si>
    <t>Dodávka: Elektro přechodka  d 110x4"  SDR 11</t>
  </si>
  <si>
    <t>Indiv</t>
  </si>
  <si>
    <t>Specifikace</t>
  </si>
  <si>
    <t>POL3_</t>
  </si>
  <si>
    <t>28613107.MR</t>
  </si>
  <si>
    <t>spojka/nátrubek PE 100; SDR 11,0; D = 110,0 mm; spoj elektrosvařovaný</t>
  </si>
  <si>
    <t>SPCM</t>
  </si>
  <si>
    <t>28613786R</t>
  </si>
  <si>
    <t>trubka plastová vodovodní hladká; HDPE (PE 100); SDR 11,0; PN 16; D = 110,0 mm; s = 10,00 mm; l = 12 000,0 mm</t>
  </si>
  <si>
    <t>28653327.AR</t>
  </si>
  <si>
    <t>koleno PE 100; 90,0 °; SDR 11,0; D = 110,0 mm; hladké; spoj elektrosvařovaný</t>
  </si>
  <si>
    <t>96-1.5</t>
  </si>
  <si>
    <t>D+M Zhotovení prostupu D200 přes žb stěnu stávajícího objektu H tl. 350 mm, vč.opravy a napojení hydroizolace</t>
  </si>
  <si>
    <t>96-1.9</t>
  </si>
  <si>
    <t>Vybourání vodovod.potrubí DN100 vč.odstranění povrchových znaků rušeného vodovodu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</si>
  <si>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</si>
  <si>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</si>
  <si>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</si>
  <si>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</si>
  <si>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</si>
  <si>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</si>
  <si>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713571115RU1</t>
  </si>
  <si>
    <t>Požárně ochranná manžeta EI 90, D 110 mm</t>
  </si>
  <si>
    <t>800-713</t>
  </si>
  <si>
    <t>722290229R00</t>
  </si>
  <si>
    <t>Dílčí tlakové zkoušky vodovodního potrubí závitového, přes DN  50 do DN 100</t>
  </si>
  <si>
    <t>800-721</t>
  </si>
  <si>
    <t>722290237R00</t>
  </si>
  <si>
    <t>Proplach a dezinfekce vodovodního potrubí přes DN 80 do DN 200</t>
  </si>
  <si>
    <t>722-1.2</t>
  </si>
  <si>
    <t>D+M Potrubí ocelové bezešvé závitové pozinkované (spojování pomocí drážkových spojů) DN 100 (D4")</t>
  </si>
  <si>
    <t>722-1.2a</t>
  </si>
  <si>
    <t>D+M Izolace izolačními trubicemi z kamenné vlny s polepem Al fólií tl.30mm, tř.reakce na oheň A2-s1, (např. pouzdro potrubní izolační ROCKWOOL 800 nebo rovnocenné)</t>
  </si>
  <si>
    <t>722-1.4.1a</t>
  </si>
  <si>
    <t>D+M Koleno 90° pro potrubí spojovaného pomocí drážkových spojů (např.Victaulic nebo rovnocenné), DN110</t>
  </si>
  <si>
    <t>722-1.4.1b</t>
  </si>
  <si>
    <t>D+M Koleno 45° pro potrubí spojovaného pomocí drážkových spojů (např.Victaulic nebo rovnocenné), DN110</t>
  </si>
  <si>
    <t>722-1.4.2</t>
  </si>
  <si>
    <t>D+M T-kus přímý pro potrubí spojovaného pomocí drážkových spojů (např.Victaulic nebo rovnocenný), DN100/100</t>
  </si>
  <si>
    <t>722-1.4.3</t>
  </si>
  <si>
    <t>D+M Spojky pro potrubí spojovaného pomocí drážkových spojů (např.Victaulic nebo rovnocenné), DN100</t>
  </si>
  <si>
    <t>722-1.8</t>
  </si>
  <si>
    <t>D+M Napojení na stávaj. potrubí ocel. pozink. DN 100 (4")</t>
  </si>
  <si>
    <t>767990010RA0</t>
  </si>
  <si>
    <t>Ostatní atypické kovové prvky do 5 kg/kus</t>
  </si>
  <si>
    <t>kg</t>
  </si>
  <si>
    <t>AP-PSV</t>
  </si>
  <si>
    <t>Agregovaná položka</t>
  </si>
  <si>
    <t>POL2_</t>
  </si>
  <si>
    <t>Uchycení potrubí systémové.</t>
  </si>
  <si>
    <t>POP</t>
  </si>
  <si>
    <t>904      R00</t>
  </si>
  <si>
    <t>Hzs-zkousky v ramci montaz.praci</t>
  </si>
  <si>
    <t>h</t>
  </si>
  <si>
    <t>Prav.M</t>
  </si>
  <si>
    <t>HZS</t>
  </si>
  <si>
    <t>POL10_</t>
  </si>
  <si>
    <t>Vypouštění a napouštění systému : 30</t>
  </si>
  <si>
    <t>55162530R</t>
  </si>
  <si>
    <t>souprava izolační pro prostup potrubí; d 110 - 115 mm; složení těsnění pryž, bitumenová manžeta, převlečná matice plast</t>
  </si>
  <si>
    <t>998722203R00</t>
  </si>
  <si>
    <t>Přesun hmot pro vnitřní vodovod v objektech výšky do 24 m</t>
  </si>
  <si>
    <t>vodorovně do 50 m</t>
  </si>
  <si>
    <t>979081111R00</t>
  </si>
  <si>
    <t>Odvoz suti a vybouraných hmot na skládku do 1 km</t>
  </si>
  <si>
    <t>801-3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</si>
  <si>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</si>
  <si>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</si>
  <si>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</si>
  <si>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</si>
  <si>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</si>
  <si>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</si>
  <si>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</si>
  <si>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</si>
  <si>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</si>
  <si>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979082121R00</t>
  </si>
  <si>
    <t>příplatek k ceně za každých dalších 5 m</t>
  </si>
  <si>
    <t>005111021R</t>
  </si>
  <si>
    <t>Vytyčení inženýrských sítí</t>
  </si>
  <si>
    <t>Soubor</t>
  </si>
  <si>
    <t>VRN</t>
  </si>
  <si>
    <t>POL99_8</t>
  </si>
  <si>
    <t>005111021RP</t>
  </si>
  <si>
    <t>Zaměření skutečného stavu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</si>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</sst>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lhMWfSRv4lxe4U0a/Yyq7UpPjvDt0ywUx/iFZgMGv5euiAAkAffpnB7z9cHeZ1dy5jJ+TU2OEoJsmPhVUGi7Ew==" saltValue="1Yz7iEiE10q51Mpx8QG2r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47</v>
      </c>
      <c r="E2" s="241" t="s">
        <v>48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4" t="s">
        <v>44</v>
      </c>
      <c r="F3" s="245"/>
      <c r="G3" s="245"/>
      <c r="H3" s="245"/>
      <c r="I3" s="245"/>
      <c r="J3" s="246"/>
    </row>
    <row r="4" spans="1:15" ht="23.25" customHeight="1" x14ac:dyDescent="0.2">
      <c r="A4" s="76">
        <v>1430</v>
      </c>
      <c r="B4" s="82" t="s">
        <v>46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SUMIF(F53:F59,A16,I53:I59)+SUMIF(F53:F59,"PSU",I53:I59)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SUMIF(F53:F59,A17,I53:I59)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SUMIF(F53:F59,A18,I53:I59)</f>
        <v>0</v>
      </c>
      <c r="J18" s="214"/>
    </row>
    <row r="19" spans="1:10" ht="23.25" customHeight="1" x14ac:dyDescent="0.2">
      <c r="A19" s="144" t="s">
        <v>72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SUMIF(F53:F59,A19,I53:I59)</f>
        <v>0</v>
      </c>
      <c r="J19" s="214"/>
    </row>
    <row r="20" spans="1:10" ht="23.25" customHeight="1" x14ac:dyDescent="0.2">
      <c r="A20" s="144" t="s">
        <v>73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SUMIF(F53:F59,A20,I53:I59)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49</v>
      </c>
      <c r="C39" s="203"/>
      <c r="D39" s="203"/>
      <c r="E39" s="203"/>
      <c r="F39" s="101">
        <f>'IO 412 IO 412 Pol'!AE93</f>
        <v>0</v>
      </c>
      <c r="G39" s="102">
        <f>'IO 412 IO 412 Pol'!AF93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50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43</v>
      </c>
      <c r="C41" s="204" t="s">
        <v>44</v>
      </c>
      <c r="D41" s="204"/>
      <c r="E41" s="204"/>
      <c r="F41" s="107">
        <f>'IO 412 IO 412 Pol'!AE93</f>
        <v>0</v>
      </c>
      <c r="G41" s="108">
        <f>'IO 412 IO 412 Pol'!AF93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'IO 412 IO 412 Pol'!AE93</f>
        <v>0</v>
      </c>
      <c r="G42" s="103">
        <f>'IO 412 IO 412 Pol'!AF93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51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x14ac:dyDescent="0.2">
      <c r="B46" s="202" t="s">
        <v>55</v>
      </c>
      <c r="C46" s="202"/>
      <c r="D46" s="202"/>
      <c r="E46" s="202"/>
      <c r="F46" s="202"/>
      <c r="G46" s="202"/>
      <c r="H46" s="202"/>
      <c r="I46" s="202"/>
      <c r="J46" s="202"/>
      <c r="AZ46" s="125" t="str">
        <f>B46</f>
        <v>V délce potrubí je započítán prořez 10 %.</v>
      </c>
    </row>
    <row r="47" spans="1:52" ht="25.5" x14ac:dyDescent="0.2">
      <c r="B47" s="202" t="s">
        <v>56</v>
      </c>
      <c r="C47" s="202"/>
      <c r="D47" s="202"/>
      <c r="E47" s="202"/>
      <c r="F47" s="202"/>
      <c r="G47" s="202"/>
      <c r="H47" s="202"/>
      <c r="I47" s="202"/>
      <c r="J47" s="202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57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59</v>
      </c>
      <c r="C53" s="200" t="s">
        <v>60</v>
      </c>
      <c r="D53" s="201"/>
      <c r="E53" s="201"/>
      <c r="F53" s="140" t="s">
        <v>24</v>
      </c>
      <c r="G53" s="141"/>
      <c r="H53" s="141"/>
      <c r="I53" s="141">
        <f>'IO 412 IO 412 Pol'!G8</f>
        <v>0</v>
      </c>
      <c r="J53" s="138" t="str">
        <f>IF(I60=0,"",I53/I60*100)</f>
        <v/>
      </c>
    </row>
    <row r="54" spans="1:10" ht="36.75" customHeight="1" x14ac:dyDescent="0.2">
      <c r="A54" s="129"/>
      <c r="B54" s="134" t="s">
        <v>61</v>
      </c>
      <c r="C54" s="200" t="s">
        <v>62</v>
      </c>
      <c r="D54" s="201"/>
      <c r="E54" s="201"/>
      <c r="F54" s="140" t="s">
        <v>24</v>
      </c>
      <c r="G54" s="141"/>
      <c r="H54" s="141"/>
      <c r="I54" s="141">
        <f>'IO 412 IO 412 Pol'!G42</f>
        <v>0</v>
      </c>
      <c r="J54" s="138" t="str">
        <f>IF(I60=0,"",I54/I60*100)</f>
        <v/>
      </c>
    </row>
    <row r="55" spans="1:10" ht="36.75" customHeight="1" x14ac:dyDescent="0.2">
      <c r="A55" s="129"/>
      <c r="B55" s="134" t="s">
        <v>63</v>
      </c>
      <c r="C55" s="200" t="s">
        <v>64</v>
      </c>
      <c r="D55" s="201"/>
      <c r="E55" s="201"/>
      <c r="F55" s="140" t="s">
        <v>24</v>
      </c>
      <c r="G55" s="141"/>
      <c r="H55" s="141"/>
      <c r="I55" s="141">
        <f>'IO 412 IO 412 Pol'!G58</f>
        <v>0</v>
      </c>
      <c r="J55" s="138" t="str">
        <f>IF(I60=0,"",I55/I60*100)</f>
        <v/>
      </c>
    </row>
    <row r="56" spans="1:10" ht="36.75" customHeight="1" x14ac:dyDescent="0.2">
      <c r="A56" s="129"/>
      <c r="B56" s="134" t="s">
        <v>65</v>
      </c>
      <c r="C56" s="200" t="s">
        <v>66</v>
      </c>
      <c r="D56" s="201"/>
      <c r="E56" s="201"/>
      <c r="F56" s="140" t="s">
        <v>24</v>
      </c>
      <c r="G56" s="141"/>
      <c r="H56" s="141"/>
      <c r="I56" s="141">
        <f>'IO 412 IO 412 Pol'!G61</f>
        <v>0</v>
      </c>
      <c r="J56" s="138" t="str">
        <f>IF(I60=0,"",I56/I60*100)</f>
        <v/>
      </c>
    </row>
    <row r="57" spans="1:10" ht="36.75" customHeight="1" x14ac:dyDescent="0.2">
      <c r="A57" s="129"/>
      <c r="B57" s="134" t="s">
        <v>67</v>
      </c>
      <c r="C57" s="200" t="s">
        <v>68</v>
      </c>
      <c r="D57" s="201"/>
      <c r="E57" s="201"/>
      <c r="F57" s="140" t="s">
        <v>25</v>
      </c>
      <c r="G57" s="141"/>
      <c r="H57" s="141"/>
      <c r="I57" s="141">
        <f>'IO 412 IO 412 Pol'!G64</f>
        <v>0</v>
      </c>
      <c r="J57" s="138" t="str">
        <f>IF(I60=0,"",I57/I60*100)</f>
        <v/>
      </c>
    </row>
    <row r="58" spans="1:10" ht="36.75" customHeight="1" x14ac:dyDescent="0.2">
      <c r="A58" s="129"/>
      <c r="B58" s="134" t="s">
        <v>69</v>
      </c>
      <c r="C58" s="200" t="s">
        <v>70</v>
      </c>
      <c r="D58" s="201"/>
      <c r="E58" s="201"/>
      <c r="F58" s="140" t="s">
        <v>71</v>
      </c>
      <c r="G58" s="141"/>
      <c r="H58" s="141"/>
      <c r="I58" s="141">
        <f>'IO 412 IO 412 Pol'!G82</f>
        <v>0</v>
      </c>
      <c r="J58" s="138" t="str">
        <f>IF(I60=0,"",I58/I60*100)</f>
        <v/>
      </c>
    </row>
    <row r="59" spans="1:10" ht="36.75" customHeight="1" x14ac:dyDescent="0.2">
      <c r="A59" s="129"/>
      <c r="B59" s="134" t="s">
        <v>72</v>
      </c>
      <c r="C59" s="200" t="s">
        <v>27</v>
      </c>
      <c r="D59" s="201"/>
      <c r="E59" s="201"/>
      <c r="F59" s="140" t="s">
        <v>72</v>
      </c>
      <c r="G59" s="141"/>
      <c r="H59" s="141"/>
      <c r="I59" s="141">
        <f>'IO 412 IO 412 Pol'!G89</f>
        <v>0</v>
      </c>
      <c r="J59" s="138" t="str">
        <f>IF(I60=0,"",I59/I60*100)</f>
        <v/>
      </c>
    </row>
    <row r="60" spans="1:10" ht="25.5" customHeight="1" x14ac:dyDescent="0.2">
      <c r="A60" s="130"/>
      <c r="B60" s="135" t="s">
        <v>1</v>
      </c>
      <c r="C60" s="136"/>
      <c r="D60" s="137"/>
      <c r="E60" s="137"/>
      <c r="F60" s="142"/>
      <c r="G60" s="143"/>
      <c r="H60" s="143"/>
      <c r="I60" s="143">
        <f>SUM(I53:I59)</f>
        <v>0</v>
      </c>
      <c r="J60" s="139">
        <f>SUM(J53:J59)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sheetProtection algorithmName="SHA-512" hashValue="kw1tzuhq/vfbPgRZtYHJJzi8+Ohy75Y9NrN5FrwRhG5CyhCBw75CGGc61/WYNQ/0Tl4gV2afAUChtFryKVEGcw==" saltValue="QTuooK9X3fvyZTr7X3Q2p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C59:E59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01ANcbL9U2sNS4z80EAMQIHqr//6uzjSvFum5YW4lYTo7Ponla4M5UZKLNmz0ELRKdgRbExV790+SbdmTDcw8w==" saltValue="vHSAWzV8hzagEMTAOlNaA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99C-D029-4B21-95D7-2B58C96577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74</v>
      </c>
      <c r="B1" s="262"/>
      <c r="C1" s="262"/>
      <c r="D1" s="262"/>
      <c r="E1" s="262"/>
      <c r="F1" s="262"/>
      <c r="G1" s="262"/>
      <c r="AG1" t="s">
        <v>75</v>
      </c>
    </row>
    <row r="2" spans="1:60" ht="24.95" customHeight="1" x14ac:dyDescent="0.2">
      <c r="A2" s="145" t="s">
        <v>7</v>
      </c>
      <c r="B2" s="49" t="s">
        <v>47</v>
      </c>
      <c r="C2" s="263" t="s">
        <v>48</v>
      </c>
      <c r="D2" s="264"/>
      <c r="E2" s="264"/>
      <c r="F2" s="264"/>
      <c r="G2" s="265"/>
      <c r="AG2" t="s">
        <v>76</v>
      </c>
    </row>
    <row r="3" spans="1:60" ht="24.95" customHeight="1" x14ac:dyDescent="0.2">
      <c r="A3" s="145" t="s">
        <v>8</v>
      </c>
      <c r="B3" s="49" t="s">
        <v>43</v>
      </c>
      <c r="C3" s="263" t="s">
        <v>44</v>
      </c>
      <c r="D3" s="264"/>
      <c r="E3" s="264"/>
      <c r="F3" s="264"/>
      <c r="G3" s="265"/>
      <c r="AC3" s="127" t="s">
        <v>76</v>
      </c>
      <c r="AG3" t="s">
        <v>77</v>
      </c>
    </row>
    <row r="4" spans="1:60" ht="24.95" customHeight="1" x14ac:dyDescent="0.2">
      <c r="A4" s="146" t="s">
        <v>9</v>
      </c>
      <c r="B4" s="147" t="s">
        <v>43</v>
      </c>
      <c r="C4" s="266" t="s">
        <v>44</v>
      </c>
      <c r="D4" s="267"/>
      <c r="E4" s="267"/>
      <c r="F4" s="267"/>
      <c r="G4" s="268"/>
      <c r="AG4" t="s">
        <v>78</v>
      </c>
    </row>
    <row r="5" spans="1:60" x14ac:dyDescent="0.2">
      <c r="D5" s="10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  <c r="X6" s="152" t="s">
        <v>99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100</v>
      </c>
      <c r="B8" s="169" t="s">
        <v>59</v>
      </c>
      <c r="C8" s="191" t="s">
        <v>60</v>
      </c>
      <c r="D8" s="170"/>
      <c r="E8" s="171"/>
      <c r="F8" s="172"/>
      <c r="G8" s="172">
        <f>SUMIF(AG9:AG41,"&lt;&gt;NOR",G9:G41)</f>
        <v>0</v>
      </c>
      <c r="H8" s="172"/>
      <c r="I8" s="172">
        <f>SUM(I9:I41)</f>
        <v>0</v>
      </c>
      <c r="J8" s="172"/>
      <c r="K8" s="172">
        <f>SUM(K9:K41)</f>
        <v>0</v>
      </c>
      <c r="L8" s="172"/>
      <c r="M8" s="172">
        <f>SUM(M9:M41)</f>
        <v>0</v>
      </c>
      <c r="N8" s="172"/>
      <c r="O8" s="172">
        <f>SUM(O9:O41)</f>
        <v>47.51</v>
      </c>
      <c r="P8" s="172"/>
      <c r="Q8" s="172">
        <f>SUM(Q9:Q41)</f>
        <v>0</v>
      </c>
      <c r="R8" s="172"/>
      <c r="S8" s="172"/>
      <c r="T8" s="173"/>
      <c r="U8" s="167"/>
      <c r="V8" s="167">
        <f>SUM(V9:V41)</f>
        <v>190.57</v>
      </c>
      <c r="W8" s="167"/>
      <c r="X8" s="167"/>
      <c r="AG8" t="s">
        <v>101</v>
      </c>
    </row>
    <row r="9" spans="1:60" outlineLevel="1" x14ac:dyDescent="0.2">
      <c r="A9" s="174">
        <v>1</v>
      </c>
      <c r="B9" s="175" t="s">
        <v>102</v>
      </c>
      <c r="C9" s="192" t="s">
        <v>103</v>
      </c>
      <c r="D9" s="176" t="s">
        <v>104</v>
      </c>
      <c r="E9" s="177">
        <v>6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 t="s">
        <v>105</v>
      </c>
      <c r="S9" s="179" t="s">
        <v>106</v>
      </c>
      <c r="T9" s="180" t="s">
        <v>106</v>
      </c>
      <c r="U9" s="163">
        <v>1.7629999999999999</v>
      </c>
      <c r="V9" s="163">
        <f>ROUND(E9*U9,2)</f>
        <v>10.58</v>
      </c>
      <c r="W9" s="163"/>
      <c r="X9" s="163" t="s">
        <v>107</v>
      </c>
      <c r="Y9" s="153"/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6" t="s">
        <v>109</v>
      </c>
      <c r="D10" s="257"/>
      <c r="E10" s="257"/>
      <c r="F10" s="257"/>
      <c r="G10" s="257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3"/>
      <c r="Z10" s="153"/>
      <c r="AA10" s="153"/>
      <c r="AB10" s="153"/>
      <c r="AC10" s="153"/>
      <c r="AD10" s="153"/>
      <c r="AE10" s="153"/>
      <c r="AF10" s="153"/>
      <c r="AG10" s="153" t="s">
        <v>110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Příplatek k cenám hloubených vykopávek za ztížení vykopávky v blízkosti podzemního vedení nebo výbušnin pro jakoukoliv třídu horniny.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3" t="s">
        <v>111</v>
      </c>
      <c r="D11" s="165"/>
      <c r="E11" s="166">
        <v>6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112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2</v>
      </c>
      <c r="B12" s="175" t="s">
        <v>113</v>
      </c>
      <c r="C12" s="192" t="s">
        <v>114</v>
      </c>
      <c r="D12" s="176" t="s">
        <v>104</v>
      </c>
      <c r="E12" s="177">
        <v>74.400000000000006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 t="s">
        <v>105</v>
      </c>
      <c r="S12" s="179" t="s">
        <v>106</v>
      </c>
      <c r="T12" s="180" t="s">
        <v>106</v>
      </c>
      <c r="U12" s="163">
        <v>0.2</v>
      </c>
      <c r="V12" s="163">
        <f>ROUND(E12*U12,2)</f>
        <v>14.88</v>
      </c>
      <c r="W12" s="163"/>
      <c r="X12" s="163" t="s">
        <v>107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33.75" outlineLevel="1" x14ac:dyDescent="0.2">
      <c r="A13" s="160"/>
      <c r="B13" s="161"/>
      <c r="C13" s="256" t="s">
        <v>115</v>
      </c>
      <c r="D13" s="257"/>
      <c r="E13" s="257"/>
      <c r="F13" s="257"/>
      <c r="G13" s="257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110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81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3" t="s">
        <v>116</v>
      </c>
      <c r="D14" s="165"/>
      <c r="E14" s="166">
        <v>74.400000000000006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3"/>
      <c r="Z14" s="153"/>
      <c r="AA14" s="153"/>
      <c r="AB14" s="153"/>
      <c r="AC14" s="153"/>
      <c r="AD14" s="153"/>
      <c r="AE14" s="153"/>
      <c r="AF14" s="153"/>
      <c r="AG14" s="153" t="s">
        <v>112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4">
        <v>3</v>
      </c>
      <c r="B15" s="175" t="s">
        <v>117</v>
      </c>
      <c r="C15" s="192" t="s">
        <v>118</v>
      </c>
      <c r="D15" s="176" t="s">
        <v>104</v>
      </c>
      <c r="E15" s="177">
        <v>37.200000000000003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 t="s">
        <v>105</v>
      </c>
      <c r="S15" s="179" t="s">
        <v>106</v>
      </c>
      <c r="T15" s="180" t="s">
        <v>106</v>
      </c>
      <c r="U15" s="163">
        <v>8.4000000000000005E-2</v>
      </c>
      <c r="V15" s="163">
        <f>ROUND(E15*U15,2)</f>
        <v>3.12</v>
      </c>
      <c r="W15" s="163"/>
      <c r="X15" s="163" t="s">
        <v>107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33.75" outlineLevel="1" x14ac:dyDescent="0.2">
      <c r="A16" s="160"/>
      <c r="B16" s="161"/>
      <c r="C16" s="256" t="s">
        <v>115</v>
      </c>
      <c r="D16" s="257"/>
      <c r="E16" s="257"/>
      <c r="F16" s="257"/>
      <c r="G16" s="257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81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3" t="s">
        <v>119</v>
      </c>
      <c r="D17" s="165"/>
      <c r="E17" s="166">
        <v>37.200000000000003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112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4">
        <v>4</v>
      </c>
      <c r="B18" s="175" t="s">
        <v>120</v>
      </c>
      <c r="C18" s="192" t="s">
        <v>121</v>
      </c>
      <c r="D18" s="176" t="s">
        <v>122</v>
      </c>
      <c r="E18" s="177">
        <v>188.4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9.8999999999999999E-4</v>
      </c>
      <c r="O18" s="179">
        <f>ROUND(E18*N18,2)</f>
        <v>0.19</v>
      </c>
      <c r="P18" s="179">
        <v>0</v>
      </c>
      <c r="Q18" s="179">
        <f>ROUND(E18*P18,2)</f>
        <v>0</v>
      </c>
      <c r="R18" s="179" t="s">
        <v>105</v>
      </c>
      <c r="S18" s="179" t="s">
        <v>106</v>
      </c>
      <c r="T18" s="180" t="s">
        <v>106</v>
      </c>
      <c r="U18" s="163">
        <v>0.23599999999999999</v>
      </c>
      <c r="V18" s="163">
        <f>ROUND(E18*U18,2)</f>
        <v>44.46</v>
      </c>
      <c r="W18" s="163"/>
      <c r="X18" s="163" t="s">
        <v>107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108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56" t="s">
        <v>123</v>
      </c>
      <c r="D19" s="257"/>
      <c r="E19" s="257"/>
      <c r="F19" s="257"/>
      <c r="G19" s="257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110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3" t="s">
        <v>124</v>
      </c>
      <c r="D20" s="165"/>
      <c r="E20" s="166">
        <v>188.4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53"/>
      <c r="Z20" s="153"/>
      <c r="AA20" s="153"/>
      <c r="AB20" s="153"/>
      <c r="AC20" s="153"/>
      <c r="AD20" s="153"/>
      <c r="AE20" s="153"/>
      <c r="AF20" s="153"/>
      <c r="AG20" s="153" t="s">
        <v>112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5</v>
      </c>
      <c r="B21" s="175" t="s">
        <v>125</v>
      </c>
      <c r="C21" s="192" t="s">
        <v>126</v>
      </c>
      <c r="D21" s="176" t="s">
        <v>122</v>
      </c>
      <c r="E21" s="177">
        <v>188.4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 t="s">
        <v>105</v>
      </c>
      <c r="S21" s="179" t="s">
        <v>106</v>
      </c>
      <c r="T21" s="180" t="s">
        <v>106</v>
      </c>
      <c r="U21" s="163">
        <v>7.0000000000000007E-2</v>
      </c>
      <c r="V21" s="163">
        <f>ROUND(E21*U21,2)</f>
        <v>13.19</v>
      </c>
      <c r="W21" s="163"/>
      <c r="X21" s="163" t="s">
        <v>107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56" t="s">
        <v>127</v>
      </c>
      <c r="D22" s="257"/>
      <c r="E22" s="257"/>
      <c r="F22" s="257"/>
      <c r="G22" s="257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6</v>
      </c>
      <c r="B23" s="175" t="s">
        <v>128</v>
      </c>
      <c r="C23" s="192" t="s">
        <v>129</v>
      </c>
      <c r="D23" s="176" t="s">
        <v>104</v>
      </c>
      <c r="E23" s="177">
        <v>74.400000000000006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 t="s">
        <v>105</v>
      </c>
      <c r="S23" s="179" t="s">
        <v>106</v>
      </c>
      <c r="T23" s="180" t="s">
        <v>106</v>
      </c>
      <c r="U23" s="163">
        <v>0.34499999999999997</v>
      </c>
      <c r="V23" s="163">
        <f>ROUND(E23*U23,2)</f>
        <v>25.67</v>
      </c>
      <c r="W23" s="163"/>
      <c r="X23" s="163" t="s">
        <v>107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256" t="s">
        <v>130</v>
      </c>
      <c r="D24" s="257"/>
      <c r="E24" s="257"/>
      <c r="F24" s="257"/>
      <c r="G24" s="257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3"/>
      <c r="Z24" s="153"/>
      <c r="AA24" s="153"/>
      <c r="AB24" s="153"/>
      <c r="AC24" s="153"/>
      <c r="AD24" s="153"/>
      <c r="AE24" s="153"/>
      <c r="AF24" s="153"/>
      <c r="AG24" s="153" t="s">
        <v>110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81" t="str">
        <f>C24</f>
        <v>bez naložení do dopravní nádoby, ale s vyprázdněním dopravní nádoby na hromadu nebo na dopravní prostředek,</v>
      </c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74">
        <v>7</v>
      </c>
      <c r="B25" s="175" t="s">
        <v>131</v>
      </c>
      <c r="C25" s="192" t="s">
        <v>132</v>
      </c>
      <c r="D25" s="176" t="s">
        <v>104</v>
      </c>
      <c r="E25" s="177">
        <v>27.28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105</v>
      </c>
      <c r="S25" s="179" t="s">
        <v>106</v>
      </c>
      <c r="T25" s="180" t="s">
        <v>106</v>
      </c>
      <c r="U25" s="163">
        <v>1.0999999999999999E-2</v>
      </c>
      <c r="V25" s="163">
        <f>ROUND(E25*U25,2)</f>
        <v>0.3</v>
      </c>
      <c r="W25" s="163"/>
      <c r="X25" s="163" t="s">
        <v>107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56" t="s">
        <v>133</v>
      </c>
      <c r="D26" s="257"/>
      <c r="E26" s="257"/>
      <c r="F26" s="257"/>
      <c r="G26" s="257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3" t="s">
        <v>134</v>
      </c>
      <c r="D27" s="165"/>
      <c r="E27" s="166">
        <v>27.28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3"/>
      <c r="Z27" s="153"/>
      <c r="AA27" s="153"/>
      <c r="AB27" s="153"/>
      <c r="AC27" s="153"/>
      <c r="AD27" s="153"/>
      <c r="AE27" s="153"/>
      <c r="AF27" s="153"/>
      <c r="AG27" s="153" t="s">
        <v>112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82">
        <v>8</v>
      </c>
      <c r="B28" s="183" t="s">
        <v>135</v>
      </c>
      <c r="C28" s="194" t="s">
        <v>136</v>
      </c>
      <c r="D28" s="184" t="s">
        <v>104</v>
      </c>
      <c r="E28" s="185">
        <v>27.28</v>
      </c>
      <c r="F28" s="186"/>
      <c r="G28" s="187">
        <f>ROUND(E28*F28,2)</f>
        <v>0</v>
      </c>
      <c r="H28" s="186"/>
      <c r="I28" s="187">
        <f>ROUND(E28*H28,2)</f>
        <v>0</v>
      </c>
      <c r="J28" s="186"/>
      <c r="K28" s="187">
        <f>ROUND(E28*J28,2)</f>
        <v>0</v>
      </c>
      <c r="L28" s="187">
        <v>21</v>
      </c>
      <c r="M28" s="187">
        <f>G28*(1+L28/100)</f>
        <v>0</v>
      </c>
      <c r="N28" s="187">
        <v>0</v>
      </c>
      <c r="O28" s="187">
        <f>ROUND(E28*N28,2)</f>
        <v>0</v>
      </c>
      <c r="P28" s="187">
        <v>0</v>
      </c>
      <c r="Q28" s="187">
        <f>ROUND(E28*P28,2)</f>
        <v>0</v>
      </c>
      <c r="R28" s="187" t="s">
        <v>105</v>
      </c>
      <c r="S28" s="187" t="s">
        <v>106</v>
      </c>
      <c r="T28" s="188" t="s">
        <v>106</v>
      </c>
      <c r="U28" s="163">
        <v>8.9999999999999993E-3</v>
      </c>
      <c r="V28" s="163">
        <f>ROUND(E28*U28,2)</f>
        <v>0.25</v>
      </c>
      <c r="W28" s="163"/>
      <c r="X28" s="163" t="s">
        <v>107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108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4">
        <v>9</v>
      </c>
      <c r="B29" s="175" t="s">
        <v>137</v>
      </c>
      <c r="C29" s="192" t="s">
        <v>138</v>
      </c>
      <c r="D29" s="176" t="s">
        <v>104</v>
      </c>
      <c r="E29" s="177">
        <v>47.12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 t="s">
        <v>105</v>
      </c>
      <c r="S29" s="179" t="s">
        <v>106</v>
      </c>
      <c r="T29" s="180" t="s">
        <v>106</v>
      </c>
      <c r="U29" s="163">
        <v>0.20200000000000001</v>
      </c>
      <c r="V29" s="163">
        <f>ROUND(E29*U29,2)</f>
        <v>9.52</v>
      </c>
      <c r="W29" s="163"/>
      <c r="X29" s="163" t="s">
        <v>107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56" t="s">
        <v>139</v>
      </c>
      <c r="D30" s="257"/>
      <c r="E30" s="257"/>
      <c r="F30" s="257"/>
      <c r="G30" s="257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93" t="s">
        <v>140</v>
      </c>
      <c r="D31" s="165"/>
      <c r="E31" s="166">
        <v>47.12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53"/>
      <c r="Z31" s="153"/>
      <c r="AA31" s="153"/>
      <c r="AB31" s="153"/>
      <c r="AC31" s="153"/>
      <c r="AD31" s="153"/>
      <c r="AE31" s="153"/>
      <c r="AF31" s="153"/>
      <c r="AG31" s="153" t="s">
        <v>112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4">
        <v>10</v>
      </c>
      <c r="B32" s="175" t="s">
        <v>141</v>
      </c>
      <c r="C32" s="192" t="s">
        <v>142</v>
      </c>
      <c r="D32" s="176" t="s">
        <v>104</v>
      </c>
      <c r="E32" s="177">
        <v>22.32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 t="s">
        <v>105</v>
      </c>
      <c r="S32" s="179" t="s">
        <v>106</v>
      </c>
      <c r="T32" s="180" t="s">
        <v>106</v>
      </c>
      <c r="U32" s="163">
        <v>0.94</v>
      </c>
      <c r="V32" s="163">
        <f>ROUND(E32*U32,2)</f>
        <v>20.98</v>
      </c>
      <c r="W32" s="163"/>
      <c r="X32" s="163" t="s">
        <v>107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60"/>
      <c r="B33" s="161"/>
      <c r="C33" s="256" t="s">
        <v>143</v>
      </c>
      <c r="D33" s="257"/>
      <c r="E33" s="257"/>
      <c r="F33" s="257"/>
      <c r="G33" s="257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81" t="str">
        <f>C33</f>
        <v>sypaninou z vhodných hornin tř. 1 - 4 nebo materiálem připraveným podél výkopu ve vzdálenosti do 3 m od jeho kraje, pro jakoukoliv hloubku výkopu a jakoukoliv míru zhutnění,</v>
      </c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82">
        <v>11</v>
      </c>
      <c r="B34" s="183" t="s">
        <v>144</v>
      </c>
      <c r="C34" s="194" t="s">
        <v>145</v>
      </c>
      <c r="D34" s="184" t="s">
        <v>104</v>
      </c>
      <c r="E34" s="185">
        <v>27.28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21</v>
      </c>
      <c r="M34" s="187">
        <f>G34*(1+L34/100)</f>
        <v>0</v>
      </c>
      <c r="N34" s="187">
        <v>0</v>
      </c>
      <c r="O34" s="187">
        <f>ROUND(E34*N34,2)</f>
        <v>0</v>
      </c>
      <c r="P34" s="187">
        <v>0</v>
      </c>
      <c r="Q34" s="187">
        <f>ROUND(E34*P34,2)</f>
        <v>0</v>
      </c>
      <c r="R34" s="187" t="s">
        <v>105</v>
      </c>
      <c r="S34" s="187" t="s">
        <v>106</v>
      </c>
      <c r="T34" s="188" t="s">
        <v>106</v>
      </c>
      <c r="U34" s="163">
        <v>0</v>
      </c>
      <c r="V34" s="163">
        <f>ROUND(E34*U34,2)</f>
        <v>0</v>
      </c>
      <c r="W34" s="163"/>
      <c r="X34" s="163" t="s">
        <v>107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4">
        <v>12</v>
      </c>
      <c r="B35" s="175" t="s">
        <v>146</v>
      </c>
      <c r="C35" s="192" t="s">
        <v>147</v>
      </c>
      <c r="D35" s="176" t="s">
        <v>104</v>
      </c>
      <c r="E35" s="177">
        <v>4.96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1.8907700000000001</v>
      </c>
      <c r="O35" s="179">
        <f>ROUND(E35*N35,2)</f>
        <v>9.3800000000000008</v>
      </c>
      <c r="P35" s="179">
        <v>0</v>
      </c>
      <c r="Q35" s="179">
        <f>ROUND(E35*P35,2)</f>
        <v>0</v>
      </c>
      <c r="R35" s="179" t="s">
        <v>148</v>
      </c>
      <c r="S35" s="179" t="s">
        <v>106</v>
      </c>
      <c r="T35" s="180" t="s">
        <v>106</v>
      </c>
      <c r="U35" s="163">
        <v>1.6950000000000001</v>
      </c>
      <c r="V35" s="163">
        <f>ROUND(E35*U35,2)</f>
        <v>8.41</v>
      </c>
      <c r="W35" s="163"/>
      <c r="X35" s="163" t="s">
        <v>107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56" t="s">
        <v>149</v>
      </c>
      <c r="D36" s="257"/>
      <c r="E36" s="257"/>
      <c r="F36" s="257"/>
      <c r="G36" s="257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3" t="s">
        <v>150</v>
      </c>
      <c r="D37" s="165"/>
      <c r="E37" s="166">
        <v>4.96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112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2">
        <v>13</v>
      </c>
      <c r="B38" s="183" t="s">
        <v>151</v>
      </c>
      <c r="C38" s="194" t="s">
        <v>152</v>
      </c>
      <c r="D38" s="184" t="s">
        <v>153</v>
      </c>
      <c r="E38" s="185">
        <v>62</v>
      </c>
      <c r="F38" s="186"/>
      <c r="G38" s="187">
        <f>ROUND(E38*F38,2)</f>
        <v>0</v>
      </c>
      <c r="H38" s="186"/>
      <c r="I38" s="187">
        <f>ROUND(E38*H38,2)</f>
        <v>0</v>
      </c>
      <c r="J38" s="186"/>
      <c r="K38" s="187">
        <f>ROUND(E38*J38,2)</f>
        <v>0</v>
      </c>
      <c r="L38" s="187">
        <v>21</v>
      </c>
      <c r="M38" s="187">
        <f>G38*(1+L38/100)</f>
        <v>0</v>
      </c>
      <c r="N38" s="187">
        <v>0</v>
      </c>
      <c r="O38" s="187">
        <f>ROUND(E38*N38,2)</f>
        <v>0</v>
      </c>
      <c r="P38" s="187">
        <v>0</v>
      </c>
      <c r="Q38" s="187">
        <f>ROUND(E38*P38,2)</f>
        <v>0</v>
      </c>
      <c r="R38" s="187" t="s">
        <v>148</v>
      </c>
      <c r="S38" s="187" t="s">
        <v>106</v>
      </c>
      <c r="T38" s="188" t="s">
        <v>106</v>
      </c>
      <c r="U38" s="163">
        <v>2.5999999999999999E-2</v>
      </c>
      <c r="V38" s="163">
        <f>ROUND(E38*U38,2)</f>
        <v>1.61</v>
      </c>
      <c r="W38" s="163"/>
      <c r="X38" s="163" t="s">
        <v>107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82">
        <v>14</v>
      </c>
      <c r="B39" s="183" t="s">
        <v>154</v>
      </c>
      <c r="C39" s="194" t="s">
        <v>155</v>
      </c>
      <c r="D39" s="184" t="s">
        <v>153</v>
      </c>
      <c r="E39" s="185">
        <v>64</v>
      </c>
      <c r="F39" s="186"/>
      <c r="G39" s="187">
        <f>ROUND(E39*F39,2)</f>
        <v>0</v>
      </c>
      <c r="H39" s="186"/>
      <c r="I39" s="187">
        <f>ROUND(E39*H39,2)</f>
        <v>0</v>
      </c>
      <c r="J39" s="186"/>
      <c r="K39" s="187">
        <f>ROUND(E39*J39,2)</f>
        <v>0</v>
      </c>
      <c r="L39" s="187">
        <v>21</v>
      </c>
      <c r="M39" s="187">
        <f>G39*(1+L39/100)</f>
        <v>0</v>
      </c>
      <c r="N39" s="187">
        <v>5.0000000000000002E-5</v>
      </c>
      <c r="O39" s="187">
        <f>ROUND(E39*N39,2)</f>
        <v>0</v>
      </c>
      <c r="P39" s="187">
        <v>0</v>
      </c>
      <c r="Q39" s="187">
        <f>ROUND(E39*P39,2)</f>
        <v>0</v>
      </c>
      <c r="R39" s="187" t="s">
        <v>148</v>
      </c>
      <c r="S39" s="187" t="s">
        <v>106</v>
      </c>
      <c r="T39" s="188" t="s">
        <v>106</v>
      </c>
      <c r="U39" s="163">
        <v>3.4000000000000002E-2</v>
      </c>
      <c r="V39" s="163">
        <f>ROUND(E39*U39,2)</f>
        <v>2.1800000000000002</v>
      </c>
      <c r="W39" s="163"/>
      <c r="X39" s="163" t="s">
        <v>107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108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4">
        <v>15</v>
      </c>
      <c r="B40" s="175" t="s">
        <v>156</v>
      </c>
      <c r="C40" s="192" t="s">
        <v>157</v>
      </c>
      <c r="D40" s="176" t="s">
        <v>104</v>
      </c>
      <c r="E40" s="177">
        <v>22.32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9">
        <v>1.7</v>
      </c>
      <c r="O40" s="179">
        <f>ROUND(E40*N40,2)</f>
        <v>37.94</v>
      </c>
      <c r="P40" s="179">
        <v>0</v>
      </c>
      <c r="Q40" s="179">
        <f>ROUND(E40*P40,2)</f>
        <v>0</v>
      </c>
      <c r="R40" s="179"/>
      <c r="S40" s="179" t="s">
        <v>158</v>
      </c>
      <c r="T40" s="180" t="s">
        <v>106</v>
      </c>
      <c r="U40" s="163">
        <v>1.587</v>
      </c>
      <c r="V40" s="163">
        <f>ROUND(E40*U40,2)</f>
        <v>35.42</v>
      </c>
      <c r="W40" s="163"/>
      <c r="X40" s="163" t="s">
        <v>107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3" t="s">
        <v>159</v>
      </c>
      <c r="D41" s="165"/>
      <c r="E41" s="166">
        <v>22.32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53"/>
      <c r="Z41" s="153"/>
      <c r="AA41" s="153"/>
      <c r="AB41" s="153"/>
      <c r="AC41" s="153"/>
      <c r="AD41" s="153"/>
      <c r="AE41" s="153"/>
      <c r="AF41" s="153"/>
      <c r="AG41" s="153" t="s">
        <v>112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x14ac:dyDescent="0.2">
      <c r="A42" s="168" t="s">
        <v>100</v>
      </c>
      <c r="B42" s="169" t="s">
        <v>61</v>
      </c>
      <c r="C42" s="191" t="s">
        <v>62</v>
      </c>
      <c r="D42" s="170"/>
      <c r="E42" s="171"/>
      <c r="F42" s="172"/>
      <c r="G42" s="172">
        <f>SUMIF(AG43:AG57,"&lt;&gt;NOR",G43:G57)</f>
        <v>0</v>
      </c>
      <c r="H42" s="172"/>
      <c r="I42" s="172">
        <f>SUM(I43:I57)</f>
        <v>0</v>
      </c>
      <c r="J42" s="172"/>
      <c r="K42" s="172">
        <f>SUM(K43:K57)</f>
        <v>0</v>
      </c>
      <c r="L42" s="172"/>
      <c r="M42" s="172">
        <f>SUM(M43:M57)</f>
        <v>0</v>
      </c>
      <c r="N42" s="172"/>
      <c r="O42" s="172">
        <f>SUM(O43:O57)</f>
        <v>0.2</v>
      </c>
      <c r="P42" s="172"/>
      <c r="Q42" s="172">
        <f>SUM(Q43:Q57)</f>
        <v>0</v>
      </c>
      <c r="R42" s="172"/>
      <c r="S42" s="172"/>
      <c r="T42" s="173"/>
      <c r="U42" s="167"/>
      <c r="V42" s="167">
        <f>SUM(V43:V57)</f>
        <v>35.14</v>
      </c>
      <c r="W42" s="167"/>
      <c r="X42" s="167"/>
      <c r="AG42" t="s">
        <v>101</v>
      </c>
    </row>
    <row r="43" spans="1:60" ht="22.5" outlineLevel="1" x14ac:dyDescent="0.2">
      <c r="A43" s="174">
        <v>16</v>
      </c>
      <c r="B43" s="175" t="s">
        <v>160</v>
      </c>
      <c r="C43" s="192" t="s">
        <v>161</v>
      </c>
      <c r="D43" s="176" t="s">
        <v>153</v>
      </c>
      <c r="E43" s="177">
        <v>62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 t="s">
        <v>148</v>
      </c>
      <c r="S43" s="179" t="s">
        <v>106</v>
      </c>
      <c r="T43" s="180" t="s">
        <v>106</v>
      </c>
      <c r="U43" s="163">
        <v>0.17199999999999999</v>
      </c>
      <c r="V43" s="163">
        <f>ROUND(E43*U43,2)</f>
        <v>10.66</v>
      </c>
      <c r="W43" s="163"/>
      <c r="X43" s="163" t="s">
        <v>107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108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6" t="s">
        <v>149</v>
      </c>
      <c r="D44" s="257"/>
      <c r="E44" s="257"/>
      <c r="F44" s="257"/>
      <c r="G44" s="257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110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4">
        <v>17</v>
      </c>
      <c r="B45" s="175" t="s">
        <v>162</v>
      </c>
      <c r="C45" s="192" t="s">
        <v>163</v>
      </c>
      <c r="D45" s="176" t="s">
        <v>164</v>
      </c>
      <c r="E45" s="177">
        <v>27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9">
        <v>0</v>
      </c>
      <c r="O45" s="179">
        <f>ROUND(E45*N45,2)</f>
        <v>0</v>
      </c>
      <c r="P45" s="179">
        <v>0</v>
      </c>
      <c r="Q45" s="179">
        <f>ROUND(E45*P45,2)</f>
        <v>0</v>
      </c>
      <c r="R45" s="179" t="s">
        <v>148</v>
      </c>
      <c r="S45" s="179" t="s">
        <v>106</v>
      </c>
      <c r="T45" s="180" t="s">
        <v>106</v>
      </c>
      <c r="U45" s="163">
        <v>0.32328000000000001</v>
      </c>
      <c r="V45" s="163">
        <f>ROUND(E45*U45,2)</f>
        <v>8.73</v>
      </c>
      <c r="W45" s="163"/>
      <c r="X45" s="163" t="s">
        <v>107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108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56" t="s">
        <v>149</v>
      </c>
      <c r="D46" s="257"/>
      <c r="E46" s="257"/>
      <c r="F46" s="257"/>
      <c r="G46" s="257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3"/>
      <c r="Z46" s="153"/>
      <c r="AA46" s="153"/>
      <c r="AB46" s="153"/>
      <c r="AC46" s="153"/>
      <c r="AD46" s="153"/>
      <c r="AE46" s="153"/>
      <c r="AF46" s="153"/>
      <c r="AG46" s="153" t="s">
        <v>110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3" t="s">
        <v>165</v>
      </c>
      <c r="D47" s="165"/>
      <c r="E47" s="166">
        <v>2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53"/>
      <c r="Z47" s="153"/>
      <c r="AA47" s="153"/>
      <c r="AB47" s="153"/>
      <c r="AC47" s="153"/>
      <c r="AD47" s="153"/>
      <c r="AE47" s="153"/>
      <c r="AF47" s="153"/>
      <c r="AG47" s="153" t="s">
        <v>112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3" t="s">
        <v>166</v>
      </c>
      <c r="D48" s="165"/>
      <c r="E48" s="166">
        <v>24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112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3" t="s">
        <v>59</v>
      </c>
      <c r="D49" s="165"/>
      <c r="E49" s="166">
        <v>1</v>
      </c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3"/>
      <c r="Z49" s="153"/>
      <c r="AA49" s="153"/>
      <c r="AB49" s="153"/>
      <c r="AC49" s="153"/>
      <c r="AD49" s="153"/>
      <c r="AE49" s="153"/>
      <c r="AF49" s="153"/>
      <c r="AG49" s="153" t="s">
        <v>112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4">
        <v>18</v>
      </c>
      <c r="B50" s="175" t="s">
        <v>167</v>
      </c>
      <c r="C50" s="192" t="s">
        <v>168</v>
      </c>
      <c r="D50" s="176" t="s">
        <v>153</v>
      </c>
      <c r="E50" s="177">
        <v>62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79" t="s">
        <v>148</v>
      </c>
      <c r="S50" s="179" t="s">
        <v>106</v>
      </c>
      <c r="T50" s="180" t="s">
        <v>106</v>
      </c>
      <c r="U50" s="163">
        <v>4.3999999999999997E-2</v>
      </c>
      <c r="V50" s="163">
        <f>ROUND(E50*U50,2)</f>
        <v>2.73</v>
      </c>
      <c r="W50" s="163"/>
      <c r="X50" s="163" t="s">
        <v>107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108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56" t="s">
        <v>169</v>
      </c>
      <c r="D51" s="257"/>
      <c r="E51" s="257"/>
      <c r="F51" s="257"/>
      <c r="G51" s="257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3"/>
      <c r="Z51" s="153"/>
      <c r="AA51" s="153"/>
      <c r="AB51" s="153"/>
      <c r="AC51" s="153"/>
      <c r="AD51" s="153"/>
      <c r="AE51" s="153"/>
      <c r="AF51" s="153"/>
      <c r="AG51" s="153" t="s">
        <v>110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81" t="str">
        <f>C51</f>
        <v>přísun, montáže, demontáže a odsunu zkoušecího čerpadla, napuštění tlakovou vodou a dodání vody pro tlakovou zkoušku,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19</v>
      </c>
      <c r="B52" s="175" t="s">
        <v>170</v>
      </c>
      <c r="C52" s="192" t="s">
        <v>171</v>
      </c>
      <c r="D52" s="176" t="s">
        <v>153</v>
      </c>
      <c r="E52" s="177">
        <v>62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9">
        <v>0</v>
      </c>
      <c r="O52" s="179">
        <f>ROUND(E52*N52,2)</f>
        <v>0</v>
      </c>
      <c r="P52" s="179">
        <v>0</v>
      </c>
      <c r="Q52" s="179">
        <f>ROUND(E52*P52,2)</f>
        <v>0</v>
      </c>
      <c r="R52" s="179" t="s">
        <v>148</v>
      </c>
      <c r="S52" s="179" t="s">
        <v>106</v>
      </c>
      <c r="T52" s="180" t="s">
        <v>106</v>
      </c>
      <c r="U52" s="163">
        <v>0.21</v>
      </c>
      <c r="V52" s="163">
        <f>ROUND(E52*U52,2)</f>
        <v>13.02</v>
      </c>
      <c r="W52" s="163"/>
      <c r="X52" s="163" t="s">
        <v>107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108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6" t="s">
        <v>172</v>
      </c>
      <c r="D53" s="257"/>
      <c r="E53" s="257"/>
      <c r="F53" s="257"/>
      <c r="G53" s="257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110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81" t="str">
        <f>C53</f>
        <v>napuštění a vypuštění vody, dodání vody a desinfekčního prostředku, náklady na bakteriologický rozbor vody,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82">
        <v>20</v>
      </c>
      <c r="B54" s="183" t="s">
        <v>173</v>
      </c>
      <c r="C54" s="194" t="s">
        <v>174</v>
      </c>
      <c r="D54" s="184" t="s">
        <v>164</v>
      </c>
      <c r="E54" s="185">
        <v>1</v>
      </c>
      <c r="F54" s="186"/>
      <c r="G54" s="187">
        <f>ROUND(E54*F54,2)</f>
        <v>0</v>
      </c>
      <c r="H54" s="186"/>
      <c r="I54" s="187">
        <f>ROUND(E54*H54,2)</f>
        <v>0</v>
      </c>
      <c r="J54" s="186"/>
      <c r="K54" s="187">
        <f>ROUND(E54*J54,2)</f>
        <v>0</v>
      </c>
      <c r="L54" s="187">
        <v>21</v>
      </c>
      <c r="M54" s="187">
        <f>G54*(1+L54/100)</f>
        <v>0</v>
      </c>
      <c r="N54" s="187">
        <v>0</v>
      </c>
      <c r="O54" s="187">
        <f>ROUND(E54*N54,2)</f>
        <v>0</v>
      </c>
      <c r="P54" s="187">
        <v>0</v>
      </c>
      <c r="Q54" s="187">
        <f>ROUND(E54*P54,2)</f>
        <v>0</v>
      </c>
      <c r="R54" s="187"/>
      <c r="S54" s="187" t="s">
        <v>158</v>
      </c>
      <c r="T54" s="188" t="s">
        <v>175</v>
      </c>
      <c r="U54" s="163">
        <v>0</v>
      </c>
      <c r="V54" s="163">
        <f>ROUND(E54*U54,2)</f>
        <v>0</v>
      </c>
      <c r="W54" s="163"/>
      <c r="X54" s="163" t="s">
        <v>176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177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82">
        <v>21</v>
      </c>
      <c r="B55" s="183" t="s">
        <v>178</v>
      </c>
      <c r="C55" s="194" t="s">
        <v>179</v>
      </c>
      <c r="D55" s="184" t="s">
        <v>164</v>
      </c>
      <c r="E55" s="185">
        <v>12</v>
      </c>
      <c r="F55" s="186"/>
      <c r="G55" s="187">
        <f>ROUND(E55*F55,2)</f>
        <v>0</v>
      </c>
      <c r="H55" s="186"/>
      <c r="I55" s="187">
        <f>ROUND(E55*H55,2)</f>
        <v>0</v>
      </c>
      <c r="J55" s="186"/>
      <c r="K55" s="187">
        <f>ROUND(E55*J55,2)</f>
        <v>0</v>
      </c>
      <c r="L55" s="187">
        <v>21</v>
      </c>
      <c r="M55" s="187">
        <f>G55*(1+L55/100)</f>
        <v>0</v>
      </c>
      <c r="N55" s="187">
        <v>0</v>
      </c>
      <c r="O55" s="187">
        <f>ROUND(E55*N55,2)</f>
        <v>0</v>
      </c>
      <c r="P55" s="187">
        <v>0</v>
      </c>
      <c r="Q55" s="187">
        <f>ROUND(E55*P55,2)</f>
        <v>0</v>
      </c>
      <c r="R55" s="187" t="s">
        <v>180</v>
      </c>
      <c r="S55" s="187" t="s">
        <v>106</v>
      </c>
      <c r="T55" s="188" t="s">
        <v>106</v>
      </c>
      <c r="U55" s="163">
        <v>0</v>
      </c>
      <c r="V55" s="163">
        <f>ROUND(E55*U55,2)</f>
        <v>0</v>
      </c>
      <c r="W55" s="163"/>
      <c r="X55" s="163" t="s">
        <v>176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177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82">
        <v>22</v>
      </c>
      <c r="B56" s="183" t="s">
        <v>181</v>
      </c>
      <c r="C56" s="194" t="s">
        <v>182</v>
      </c>
      <c r="D56" s="184" t="s">
        <v>153</v>
      </c>
      <c r="E56" s="185">
        <v>62</v>
      </c>
      <c r="F56" s="186"/>
      <c r="G56" s="187">
        <f>ROUND(E56*F56,2)</f>
        <v>0</v>
      </c>
      <c r="H56" s="186"/>
      <c r="I56" s="187">
        <f>ROUND(E56*H56,2)</f>
        <v>0</v>
      </c>
      <c r="J56" s="186"/>
      <c r="K56" s="187">
        <f>ROUND(E56*J56,2)</f>
        <v>0</v>
      </c>
      <c r="L56" s="187">
        <v>21</v>
      </c>
      <c r="M56" s="187">
        <f>G56*(1+L56/100)</f>
        <v>0</v>
      </c>
      <c r="N56" s="187">
        <v>3.1700000000000001E-3</v>
      </c>
      <c r="O56" s="187">
        <f>ROUND(E56*N56,2)</f>
        <v>0.2</v>
      </c>
      <c r="P56" s="187">
        <v>0</v>
      </c>
      <c r="Q56" s="187">
        <f>ROUND(E56*P56,2)</f>
        <v>0</v>
      </c>
      <c r="R56" s="187" t="s">
        <v>180</v>
      </c>
      <c r="S56" s="187" t="s">
        <v>106</v>
      </c>
      <c r="T56" s="188" t="s">
        <v>106</v>
      </c>
      <c r="U56" s="163">
        <v>0</v>
      </c>
      <c r="V56" s="163">
        <f>ROUND(E56*U56,2)</f>
        <v>0</v>
      </c>
      <c r="W56" s="163"/>
      <c r="X56" s="163" t="s">
        <v>176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177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82">
        <v>23</v>
      </c>
      <c r="B57" s="183" t="s">
        <v>183</v>
      </c>
      <c r="C57" s="194" t="s">
        <v>184</v>
      </c>
      <c r="D57" s="184" t="s">
        <v>164</v>
      </c>
      <c r="E57" s="185">
        <v>1</v>
      </c>
      <c r="F57" s="186"/>
      <c r="G57" s="187">
        <f>ROUND(E57*F57,2)</f>
        <v>0</v>
      </c>
      <c r="H57" s="186"/>
      <c r="I57" s="187">
        <f>ROUND(E57*H57,2)</f>
        <v>0</v>
      </c>
      <c r="J57" s="186"/>
      <c r="K57" s="187">
        <f>ROUND(E57*J57,2)</f>
        <v>0</v>
      </c>
      <c r="L57" s="187">
        <v>21</v>
      </c>
      <c r="M57" s="187">
        <f>G57*(1+L57/100)</f>
        <v>0</v>
      </c>
      <c r="N57" s="187">
        <v>1.32E-3</v>
      </c>
      <c r="O57" s="187">
        <f>ROUND(E57*N57,2)</f>
        <v>0</v>
      </c>
      <c r="P57" s="187">
        <v>0</v>
      </c>
      <c r="Q57" s="187">
        <f>ROUND(E57*P57,2)</f>
        <v>0</v>
      </c>
      <c r="R57" s="187" t="s">
        <v>180</v>
      </c>
      <c r="S57" s="187" t="s">
        <v>106</v>
      </c>
      <c r="T57" s="188" t="s">
        <v>106</v>
      </c>
      <c r="U57" s="163">
        <v>0</v>
      </c>
      <c r="V57" s="163">
        <f>ROUND(E57*U57,2)</f>
        <v>0</v>
      </c>
      <c r="W57" s="163"/>
      <c r="X57" s="163" t="s">
        <v>176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177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68" t="s">
        <v>100</v>
      </c>
      <c r="B58" s="169" t="s">
        <v>63</v>
      </c>
      <c r="C58" s="191" t="s">
        <v>64</v>
      </c>
      <c r="D58" s="170"/>
      <c r="E58" s="171"/>
      <c r="F58" s="172"/>
      <c r="G58" s="172">
        <f>SUMIF(AG59:AG60,"&lt;&gt;NOR",G59:G60)</f>
        <v>0</v>
      </c>
      <c r="H58" s="172"/>
      <c r="I58" s="172">
        <f>SUM(I59:I60)</f>
        <v>0</v>
      </c>
      <c r="J58" s="172"/>
      <c r="K58" s="172">
        <f>SUM(K59:K60)</f>
        <v>0</v>
      </c>
      <c r="L58" s="172"/>
      <c r="M58" s="172">
        <f>SUM(M59:M60)</f>
        <v>0</v>
      </c>
      <c r="N58" s="172"/>
      <c r="O58" s="172">
        <f>SUM(O59:O60)</f>
        <v>0.06</v>
      </c>
      <c r="P58" s="172"/>
      <c r="Q58" s="172">
        <f>SUM(Q59:Q60)</f>
        <v>6.8199999999999994</v>
      </c>
      <c r="R58" s="172"/>
      <c r="S58" s="172"/>
      <c r="T58" s="173"/>
      <c r="U58" s="167"/>
      <c r="V58" s="167">
        <f>SUM(V59:V60)</f>
        <v>22.01</v>
      </c>
      <c r="W58" s="167"/>
      <c r="X58" s="167"/>
      <c r="AG58" t="s">
        <v>101</v>
      </c>
    </row>
    <row r="59" spans="1:60" ht="22.5" outlineLevel="1" x14ac:dyDescent="0.2">
      <c r="A59" s="182">
        <v>24</v>
      </c>
      <c r="B59" s="183" t="s">
        <v>185</v>
      </c>
      <c r="C59" s="194" t="s">
        <v>186</v>
      </c>
      <c r="D59" s="184" t="s">
        <v>164</v>
      </c>
      <c r="E59" s="185">
        <v>6</v>
      </c>
      <c r="F59" s="186"/>
      <c r="G59" s="187">
        <f>ROUND(E59*F59,2)</f>
        <v>0</v>
      </c>
      <c r="H59" s="186"/>
      <c r="I59" s="187">
        <f>ROUND(E59*H59,2)</f>
        <v>0</v>
      </c>
      <c r="J59" s="186"/>
      <c r="K59" s="187">
        <f>ROUND(E59*J59,2)</f>
        <v>0</v>
      </c>
      <c r="L59" s="187">
        <v>21</v>
      </c>
      <c r="M59" s="187">
        <f>G59*(1+L59/100)</f>
        <v>0</v>
      </c>
      <c r="N59" s="187">
        <v>0</v>
      </c>
      <c r="O59" s="187">
        <f>ROUND(E59*N59,2)</f>
        <v>0</v>
      </c>
      <c r="P59" s="187">
        <v>0.1</v>
      </c>
      <c r="Q59" s="187">
        <f>ROUND(E59*P59,2)</f>
        <v>0.6</v>
      </c>
      <c r="R59" s="187"/>
      <c r="S59" s="187" t="s">
        <v>158</v>
      </c>
      <c r="T59" s="188" t="s">
        <v>175</v>
      </c>
      <c r="U59" s="163">
        <v>0</v>
      </c>
      <c r="V59" s="163">
        <f>ROUND(E59*U59,2)</f>
        <v>0</v>
      </c>
      <c r="W59" s="163"/>
      <c r="X59" s="163" t="s">
        <v>107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108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82">
        <v>25</v>
      </c>
      <c r="B60" s="183" t="s">
        <v>187</v>
      </c>
      <c r="C60" s="194" t="s">
        <v>188</v>
      </c>
      <c r="D60" s="184" t="s">
        <v>153</v>
      </c>
      <c r="E60" s="185">
        <v>168</v>
      </c>
      <c r="F60" s="186"/>
      <c r="G60" s="187">
        <f>ROUND(E60*F60,2)</f>
        <v>0</v>
      </c>
      <c r="H60" s="186"/>
      <c r="I60" s="187">
        <f>ROUND(E60*H60,2)</f>
        <v>0</v>
      </c>
      <c r="J60" s="186"/>
      <c r="K60" s="187">
        <f>ROUND(E60*J60,2)</f>
        <v>0</v>
      </c>
      <c r="L60" s="187">
        <v>21</v>
      </c>
      <c r="M60" s="187">
        <f>G60*(1+L60/100)</f>
        <v>0</v>
      </c>
      <c r="N60" s="187">
        <v>3.8000000000000002E-4</v>
      </c>
      <c r="O60" s="187">
        <f>ROUND(E60*N60,2)</f>
        <v>0.06</v>
      </c>
      <c r="P60" s="187">
        <v>3.6999999999999998E-2</v>
      </c>
      <c r="Q60" s="187">
        <f>ROUND(E60*P60,2)</f>
        <v>6.22</v>
      </c>
      <c r="R60" s="187"/>
      <c r="S60" s="187" t="s">
        <v>158</v>
      </c>
      <c r="T60" s="188" t="s">
        <v>106</v>
      </c>
      <c r="U60" s="163">
        <v>0.13100000000000001</v>
      </c>
      <c r="V60" s="163">
        <f>ROUND(E60*U60,2)</f>
        <v>22.01</v>
      </c>
      <c r="W60" s="163"/>
      <c r="X60" s="163" t="s">
        <v>107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108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68" t="s">
        <v>100</v>
      </c>
      <c r="B61" s="169" t="s">
        <v>65</v>
      </c>
      <c r="C61" s="191" t="s">
        <v>66</v>
      </c>
      <c r="D61" s="170"/>
      <c r="E61" s="171"/>
      <c r="F61" s="172"/>
      <c r="G61" s="172">
        <f>SUMIF(AG62:AG63,"&lt;&gt;NOR",G62:G63)</f>
        <v>0</v>
      </c>
      <c r="H61" s="172"/>
      <c r="I61" s="172">
        <f>SUM(I62:I63)</f>
        <v>0</v>
      </c>
      <c r="J61" s="172"/>
      <c r="K61" s="172">
        <f>SUM(K62:K63)</f>
        <v>0</v>
      </c>
      <c r="L61" s="172"/>
      <c r="M61" s="172">
        <f>SUM(M62:M63)</f>
        <v>0</v>
      </c>
      <c r="N61" s="172"/>
      <c r="O61" s="172">
        <f>SUM(O62:O63)</f>
        <v>0</v>
      </c>
      <c r="P61" s="172"/>
      <c r="Q61" s="172">
        <f>SUM(Q62:Q63)</f>
        <v>0</v>
      </c>
      <c r="R61" s="172"/>
      <c r="S61" s="172"/>
      <c r="T61" s="173"/>
      <c r="U61" s="167"/>
      <c r="V61" s="167">
        <f>SUM(V62:V63)</f>
        <v>10.1</v>
      </c>
      <c r="W61" s="167"/>
      <c r="X61" s="167"/>
      <c r="AG61" t="s">
        <v>101</v>
      </c>
    </row>
    <row r="62" spans="1:60" ht="22.5" outlineLevel="1" x14ac:dyDescent="0.2">
      <c r="A62" s="174">
        <v>26</v>
      </c>
      <c r="B62" s="175" t="s">
        <v>189</v>
      </c>
      <c r="C62" s="192" t="s">
        <v>190</v>
      </c>
      <c r="D62" s="176" t="s">
        <v>191</v>
      </c>
      <c r="E62" s="177">
        <v>47.77364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9">
        <v>0</v>
      </c>
      <c r="O62" s="179">
        <f>ROUND(E62*N62,2)</f>
        <v>0</v>
      </c>
      <c r="P62" s="179">
        <v>0</v>
      </c>
      <c r="Q62" s="179">
        <f>ROUND(E62*P62,2)</f>
        <v>0</v>
      </c>
      <c r="R62" s="179" t="s">
        <v>148</v>
      </c>
      <c r="S62" s="179" t="s">
        <v>106</v>
      </c>
      <c r="T62" s="180" t="s">
        <v>106</v>
      </c>
      <c r="U62" s="163">
        <v>0.21149999999999999</v>
      </c>
      <c r="V62" s="163">
        <f>ROUND(E62*U62,2)</f>
        <v>10.1</v>
      </c>
      <c r="W62" s="163"/>
      <c r="X62" s="163" t="s">
        <v>192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193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6" t="s">
        <v>194</v>
      </c>
      <c r="D63" s="257"/>
      <c r="E63" s="257"/>
      <c r="F63" s="257"/>
      <c r="G63" s="257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110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68" t="s">
        <v>100</v>
      </c>
      <c r="B64" s="169" t="s">
        <v>67</v>
      </c>
      <c r="C64" s="191" t="s">
        <v>68</v>
      </c>
      <c r="D64" s="170"/>
      <c r="E64" s="171"/>
      <c r="F64" s="172"/>
      <c r="G64" s="172">
        <f>SUMIF(AG65:AG81,"&lt;&gt;NOR",G65:G81)</f>
        <v>0</v>
      </c>
      <c r="H64" s="172"/>
      <c r="I64" s="172">
        <f>SUM(I65:I81)</f>
        <v>0</v>
      </c>
      <c r="J64" s="172"/>
      <c r="K64" s="172">
        <f>SUM(K65:K81)</f>
        <v>0</v>
      </c>
      <c r="L64" s="172"/>
      <c r="M64" s="172">
        <f>SUM(M65:M81)</f>
        <v>0</v>
      </c>
      <c r="N64" s="172"/>
      <c r="O64" s="172">
        <f>SUM(O65:O81)</f>
        <v>3.66</v>
      </c>
      <c r="P64" s="172"/>
      <c r="Q64" s="172">
        <f>SUM(Q65:Q81)</f>
        <v>0</v>
      </c>
      <c r="R64" s="172"/>
      <c r="S64" s="172"/>
      <c r="T64" s="173"/>
      <c r="U64" s="167"/>
      <c r="V64" s="167">
        <f>SUM(V65:V81)</f>
        <v>521.41</v>
      </c>
      <c r="W64" s="167"/>
      <c r="X64" s="167"/>
      <c r="AG64" t="s">
        <v>101</v>
      </c>
    </row>
    <row r="65" spans="1:60" outlineLevel="1" x14ac:dyDescent="0.2">
      <c r="A65" s="182">
        <v>27</v>
      </c>
      <c r="B65" s="183" t="s">
        <v>195</v>
      </c>
      <c r="C65" s="194" t="s">
        <v>196</v>
      </c>
      <c r="D65" s="184" t="s">
        <v>164</v>
      </c>
      <c r="E65" s="185">
        <v>5</v>
      </c>
      <c r="F65" s="186"/>
      <c r="G65" s="187">
        <f t="shared" ref="G65:G75" si="0">ROUND(E65*F65,2)</f>
        <v>0</v>
      </c>
      <c r="H65" s="186"/>
      <c r="I65" s="187">
        <f t="shared" ref="I65:I75" si="1">ROUND(E65*H65,2)</f>
        <v>0</v>
      </c>
      <c r="J65" s="186"/>
      <c r="K65" s="187">
        <f t="shared" ref="K65:K75" si="2">ROUND(E65*J65,2)</f>
        <v>0</v>
      </c>
      <c r="L65" s="187">
        <v>21</v>
      </c>
      <c r="M65" s="187">
        <f t="shared" ref="M65:M75" si="3">G65*(1+L65/100)</f>
        <v>0</v>
      </c>
      <c r="N65" s="187">
        <v>5.0499999999999998E-3</v>
      </c>
      <c r="O65" s="187">
        <f t="shared" ref="O65:O75" si="4">ROUND(E65*N65,2)</f>
        <v>0.03</v>
      </c>
      <c r="P65" s="187">
        <v>0</v>
      </c>
      <c r="Q65" s="187">
        <f t="shared" ref="Q65:Q75" si="5">ROUND(E65*P65,2)</f>
        <v>0</v>
      </c>
      <c r="R65" s="187" t="s">
        <v>197</v>
      </c>
      <c r="S65" s="187" t="s">
        <v>106</v>
      </c>
      <c r="T65" s="188" t="s">
        <v>106</v>
      </c>
      <c r="U65" s="163">
        <v>0.55000000000000004</v>
      </c>
      <c r="V65" s="163">
        <f t="shared" ref="V65:V75" si="6">ROUND(E65*U65,2)</f>
        <v>2.75</v>
      </c>
      <c r="W65" s="163"/>
      <c r="X65" s="163" t="s">
        <v>107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108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82">
        <v>28</v>
      </c>
      <c r="B66" s="183" t="s">
        <v>198</v>
      </c>
      <c r="C66" s="194" t="s">
        <v>199</v>
      </c>
      <c r="D66" s="184" t="s">
        <v>153</v>
      </c>
      <c r="E66" s="185">
        <v>140</v>
      </c>
      <c r="F66" s="186"/>
      <c r="G66" s="187">
        <f t="shared" si="0"/>
        <v>0</v>
      </c>
      <c r="H66" s="186"/>
      <c r="I66" s="187">
        <f t="shared" si="1"/>
        <v>0</v>
      </c>
      <c r="J66" s="186"/>
      <c r="K66" s="187">
        <f t="shared" si="2"/>
        <v>0</v>
      </c>
      <c r="L66" s="187">
        <v>21</v>
      </c>
      <c r="M66" s="187">
        <f t="shared" si="3"/>
        <v>0</v>
      </c>
      <c r="N66" s="187">
        <v>3.4000000000000002E-4</v>
      </c>
      <c r="O66" s="187">
        <f t="shared" si="4"/>
        <v>0.05</v>
      </c>
      <c r="P66" s="187">
        <v>0</v>
      </c>
      <c r="Q66" s="187">
        <f t="shared" si="5"/>
        <v>0</v>
      </c>
      <c r="R66" s="187" t="s">
        <v>200</v>
      </c>
      <c r="S66" s="187" t="s">
        <v>106</v>
      </c>
      <c r="T66" s="188" t="s">
        <v>106</v>
      </c>
      <c r="U66" s="163">
        <v>0.13600000000000001</v>
      </c>
      <c r="V66" s="163">
        <f t="shared" si="6"/>
        <v>19.04</v>
      </c>
      <c r="W66" s="163"/>
      <c r="X66" s="163" t="s">
        <v>107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108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82">
        <v>29</v>
      </c>
      <c r="B67" s="183" t="s">
        <v>201</v>
      </c>
      <c r="C67" s="194" t="s">
        <v>202</v>
      </c>
      <c r="D67" s="184" t="s">
        <v>153</v>
      </c>
      <c r="E67" s="185">
        <v>140</v>
      </c>
      <c r="F67" s="186"/>
      <c r="G67" s="187">
        <f t="shared" si="0"/>
        <v>0</v>
      </c>
      <c r="H67" s="186"/>
      <c r="I67" s="187">
        <f t="shared" si="1"/>
        <v>0</v>
      </c>
      <c r="J67" s="186"/>
      <c r="K67" s="187">
        <f t="shared" si="2"/>
        <v>0</v>
      </c>
      <c r="L67" s="187">
        <v>21</v>
      </c>
      <c r="M67" s="187">
        <f t="shared" si="3"/>
        <v>0</v>
      </c>
      <c r="N67" s="187">
        <v>1.0000000000000001E-5</v>
      </c>
      <c r="O67" s="187">
        <f t="shared" si="4"/>
        <v>0</v>
      </c>
      <c r="P67" s="187">
        <v>0</v>
      </c>
      <c r="Q67" s="187">
        <f t="shared" si="5"/>
        <v>0</v>
      </c>
      <c r="R67" s="187" t="s">
        <v>200</v>
      </c>
      <c r="S67" s="187" t="s">
        <v>106</v>
      </c>
      <c r="T67" s="188" t="s">
        <v>106</v>
      </c>
      <c r="U67" s="163">
        <v>9.2999999999999999E-2</v>
      </c>
      <c r="V67" s="163">
        <f t="shared" si="6"/>
        <v>13.02</v>
      </c>
      <c r="W67" s="163"/>
      <c r="X67" s="163" t="s">
        <v>107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108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82">
        <v>30</v>
      </c>
      <c r="B68" s="183" t="s">
        <v>203</v>
      </c>
      <c r="C68" s="194" t="s">
        <v>204</v>
      </c>
      <c r="D68" s="184" t="s">
        <v>153</v>
      </c>
      <c r="E68" s="185">
        <v>140</v>
      </c>
      <c r="F68" s="186"/>
      <c r="G68" s="187">
        <f t="shared" si="0"/>
        <v>0</v>
      </c>
      <c r="H68" s="186"/>
      <c r="I68" s="187">
        <f t="shared" si="1"/>
        <v>0</v>
      </c>
      <c r="J68" s="186"/>
      <c r="K68" s="187">
        <f t="shared" si="2"/>
        <v>0</v>
      </c>
      <c r="L68" s="187">
        <v>21</v>
      </c>
      <c r="M68" s="187">
        <f t="shared" si="3"/>
        <v>0</v>
      </c>
      <c r="N68" s="187">
        <v>2.2700000000000001E-2</v>
      </c>
      <c r="O68" s="187">
        <f t="shared" si="4"/>
        <v>3.18</v>
      </c>
      <c r="P68" s="187">
        <v>0</v>
      </c>
      <c r="Q68" s="187">
        <f t="shared" si="5"/>
        <v>0</v>
      </c>
      <c r="R68" s="187"/>
      <c r="S68" s="187" t="s">
        <v>158</v>
      </c>
      <c r="T68" s="188" t="s">
        <v>106</v>
      </c>
      <c r="U68" s="163">
        <v>1.2370000000000001</v>
      </c>
      <c r="V68" s="163">
        <f t="shared" si="6"/>
        <v>173.18</v>
      </c>
      <c r="W68" s="163"/>
      <c r="X68" s="163" t="s">
        <v>107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108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82">
        <v>31</v>
      </c>
      <c r="B69" s="183" t="s">
        <v>205</v>
      </c>
      <c r="C69" s="194" t="s">
        <v>206</v>
      </c>
      <c r="D69" s="184" t="s">
        <v>153</v>
      </c>
      <c r="E69" s="185">
        <v>140</v>
      </c>
      <c r="F69" s="186"/>
      <c r="G69" s="187">
        <f t="shared" si="0"/>
        <v>0</v>
      </c>
      <c r="H69" s="186"/>
      <c r="I69" s="187">
        <f t="shared" si="1"/>
        <v>0</v>
      </c>
      <c r="J69" s="186"/>
      <c r="K69" s="187">
        <f t="shared" si="2"/>
        <v>0</v>
      </c>
      <c r="L69" s="187">
        <v>21</v>
      </c>
      <c r="M69" s="187">
        <f t="shared" si="3"/>
        <v>0</v>
      </c>
      <c r="N69" s="187">
        <v>7.5000000000000002E-4</v>
      </c>
      <c r="O69" s="187">
        <f t="shared" si="4"/>
        <v>0.11</v>
      </c>
      <c r="P69" s="187">
        <v>0</v>
      </c>
      <c r="Q69" s="187">
        <f t="shared" si="5"/>
        <v>0</v>
      </c>
      <c r="R69" s="187"/>
      <c r="S69" s="187" t="s">
        <v>158</v>
      </c>
      <c r="T69" s="188" t="s">
        <v>175</v>
      </c>
      <c r="U69" s="163">
        <v>1.2370000000000001</v>
      </c>
      <c r="V69" s="163">
        <f t="shared" si="6"/>
        <v>173.18</v>
      </c>
      <c r="W69" s="163"/>
      <c r="X69" s="163" t="s">
        <v>107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108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82">
        <v>32</v>
      </c>
      <c r="B70" s="183" t="s">
        <v>207</v>
      </c>
      <c r="C70" s="194" t="s">
        <v>208</v>
      </c>
      <c r="D70" s="184" t="s">
        <v>164</v>
      </c>
      <c r="E70" s="185">
        <v>1</v>
      </c>
      <c r="F70" s="186"/>
      <c r="G70" s="187">
        <f t="shared" si="0"/>
        <v>0</v>
      </c>
      <c r="H70" s="186"/>
      <c r="I70" s="187">
        <f t="shared" si="1"/>
        <v>0</v>
      </c>
      <c r="J70" s="186"/>
      <c r="K70" s="187">
        <f t="shared" si="2"/>
        <v>0</v>
      </c>
      <c r="L70" s="187">
        <v>21</v>
      </c>
      <c r="M70" s="187">
        <f t="shared" si="3"/>
        <v>0</v>
      </c>
      <c r="N70" s="187">
        <v>0</v>
      </c>
      <c r="O70" s="187">
        <f t="shared" si="4"/>
        <v>0</v>
      </c>
      <c r="P70" s="187">
        <v>0</v>
      </c>
      <c r="Q70" s="187">
        <f t="shared" si="5"/>
        <v>0</v>
      </c>
      <c r="R70" s="187"/>
      <c r="S70" s="187" t="s">
        <v>158</v>
      </c>
      <c r="T70" s="188" t="s">
        <v>175</v>
      </c>
      <c r="U70" s="163">
        <v>0</v>
      </c>
      <c r="V70" s="163">
        <f t="shared" si="6"/>
        <v>0</v>
      </c>
      <c r="W70" s="163"/>
      <c r="X70" s="163" t="s">
        <v>107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108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82">
        <v>33</v>
      </c>
      <c r="B71" s="183" t="s">
        <v>209</v>
      </c>
      <c r="C71" s="194" t="s">
        <v>210</v>
      </c>
      <c r="D71" s="184" t="s">
        <v>164</v>
      </c>
      <c r="E71" s="185">
        <v>2</v>
      </c>
      <c r="F71" s="186"/>
      <c r="G71" s="187">
        <f t="shared" si="0"/>
        <v>0</v>
      </c>
      <c r="H71" s="186"/>
      <c r="I71" s="187">
        <f t="shared" si="1"/>
        <v>0</v>
      </c>
      <c r="J71" s="186"/>
      <c r="K71" s="187">
        <f t="shared" si="2"/>
        <v>0</v>
      </c>
      <c r="L71" s="187">
        <v>21</v>
      </c>
      <c r="M71" s="187">
        <f t="shared" si="3"/>
        <v>0</v>
      </c>
      <c r="N71" s="187">
        <v>0</v>
      </c>
      <c r="O71" s="187">
        <f t="shared" si="4"/>
        <v>0</v>
      </c>
      <c r="P71" s="187">
        <v>0</v>
      </c>
      <c r="Q71" s="187">
        <f t="shared" si="5"/>
        <v>0</v>
      </c>
      <c r="R71" s="187"/>
      <c r="S71" s="187" t="s">
        <v>158</v>
      </c>
      <c r="T71" s="188" t="s">
        <v>175</v>
      </c>
      <c r="U71" s="163">
        <v>0</v>
      </c>
      <c r="V71" s="163">
        <f t="shared" si="6"/>
        <v>0</v>
      </c>
      <c r="W71" s="163"/>
      <c r="X71" s="163" t="s">
        <v>107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108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82">
        <v>34</v>
      </c>
      <c r="B72" s="183" t="s">
        <v>211</v>
      </c>
      <c r="C72" s="194" t="s">
        <v>212</v>
      </c>
      <c r="D72" s="184" t="s">
        <v>164</v>
      </c>
      <c r="E72" s="185">
        <v>2</v>
      </c>
      <c r="F72" s="186"/>
      <c r="G72" s="187">
        <f t="shared" si="0"/>
        <v>0</v>
      </c>
      <c r="H72" s="186"/>
      <c r="I72" s="187">
        <f t="shared" si="1"/>
        <v>0</v>
      </c>
      <c r="J72" s="186"/>
      <c r="K72" s="187">
        <f t="shared" si="2"/>
        <v>0</v>
      </c>
      <c r="L72" s="187">
        <v>21</v>
      </c>
      <c r="M72" s="187">
        <f t="shared" si="3"/>
        <v>0</v>
      </c>
      <c r="N72" s="187">
        <v>0</v>
      </c>
      <c r="O72" s="187">
        <f t="shared" si="4"/>
        <v>0</v>
      </c>
      <c r="P72" s="187">
        <v>0</v>
      </c>
      <c r="Q72" s="187">
        <f t="shared" si="5"/>
        <v>0</v>
      </c>
      <c r="R72" s="187"/>
      <c r="S72" s="187" t="s">
        <v>158</v>
      </c>
      <c r="T72" s="188" t="s">
        <v>175</v>
      </c>
      <c r="U72" s="163">
        <v>0</v>
      </c>
      <c r="V72" s="163">
        <f t="shared" si="6"/>
        <v>0</v>
      </c>
      <c r="W72" s="163"/>
      <c r="X72" s="163" t="s">
        <v>107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108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82">
        <v>35</v>
      </c>
      <c r="B73" s="183" t="s">
        <v>213</v>
      </c>
      <c r="C73" s="194" t="s">
        <v>214</v>
      </c>
      <c r="D73" s="184" t="s">
        <v>164</v>
      </c>
      <c r="E73" s="185">
        <v>32</v>
      </c>
      <c r="F73" s="186"/>
      <c r="G73" s="187">
        <f t="shared" si="0"/>
        <v>0</v>
      </c>
      <c r="H73" s="186"/>
      <c r="I73" s="187">
        <f t="shared" si="1"/>
        <v>0</v>
      </c>
      <c r="J73" s="186"/>
      <c r="K73" s="187">
        <f t="shared" si="2"/>
        <v>0</v>
      </c>
      <c r="L73" s="187">
        <v>21</v>
      </c>
      <c r="M73" s="187">
        <f t="shared" si="3"/>
        <v>0</v>
      </c>
      <c r="N73" s="187">
        <v>0</v>
      </c>
      <c r="O73" s="187">
        <f t="shared" si="4"/>
        <v>0</v>
      </c>
      <c r="P73" s="187">
        <v>0</v>
      </c>
      <c r="Q73" s="187">
        <f t="shared" si="5"/>
        <v>0</v>
      </c>
      <c r="R73" s="187"/>
      <c r="S73" s="187" t="s">
        <v>158</v>
      </c>
      <c r="T73" s="188" t="s">
        <v>175</v>
      </c>
      <c r="U73" s="163">
        <v>0</v>
      </c>
      <c r="V73" s="163">
        <f t="shared" si="6"/>
        <v>0</v>
      </c>
      <c r="W73" s="163"/>
      <c r="X73" s="163" t="s">
        <v>107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108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2">
        <v>36</v>
      </c>
      <c r="B74" s="183" t="s">
        <v>215</v>
      </c>
      <c r="C74" s="194" t="s">
        <v>216</v>
      </c>
      <c r="D74" s="184" t="s">
        <v>164</v>
      </c>
      <c r="E74" s="185">
        <v>3</v>
      </c>
      <c r="F74" s="186"/>
      <c r="G74" s="187">
        <f t="shared" si="0"/>
        <v>0</v>
      </c>
      <c r="H74" s="186"/>
      <c r="I74" s="187">
        <f t="shared" si="1"/>
        <v>0</v>
      </c>
      <c r="J74" s="186"/>
      <c r="K74" s="187">
        <f t="shared" si="2"/>
        <v>0</v>
      </c>
      <c r="L74" s="187">
        <v>21</v>
      </c>
      <c r="M74" s="187">
        <f t="shared" si="3"/>
        <v>0</v>
      </c>
      <c r="N74" s="187">
        <v>6.4099999999999999E-3</v>
      </c>
      <c r="O74" s="187">
        <f t="shared" si="4"/>
        <v>0.02</v>
      </c>
      <c r="P74" s="187">
        <v>0</v>
      </c>
      <c r="Q74" s="187">
        <f t="shared" si="5"/>
        <v>0</v>
      </c>
      <c r="R74" s="187"/>
      <c r="S74" s="187" t="s">
        <v>158</v>
      </c>
      <c r="T74" s="188" t="s">
        <v>175</v>
      </c>
      <c r="U74" s="163">
        <v>1.696</v>
      </c>
      <c r="V74" s="163">
        <f t="shared" si="6"/>
        <v>5.09</v>
      </c>
      <c r="W74" s="163"/>
      <c r="X74" s="163" t="s">
        <v>107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108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4">
        <v>37</v>
      </c>
      <c r="B75" s="175" t="s">
        <v>217</v>
      </c>
      <c r="C75" s="192" t="s">
        <v>218</v>
      </c>
      <c r="D75" s="176" t="s">
        <v>219</v>
      </c>
      <c r="E75" s="177">
        <v>245</v>
      </c>
      <c r="F75" s="178"/>
      <c r="G75" s="179">
        <f t="shared" si="0"/>
        <v>0</v>
      </c>
      <c r="H75" s="178"/>
      <c r="I75" s="179">
        <f t="shared" si="1"/>
        <v>0</v>
      </c>
      <c r="J75" s="178"/>
      <c r="K75" s="179">
        <f t="shared" si="2"/>
        <v>0</v>
      </c>
      <c r="L75" s="179">
        <v>21</v>
      </c>
      <c r="M75" s="179">
        <f t="shared" si="3"/>
        <v>0</v>
      </c>
      <c r="N75" s="179">
        <v>1.06E-3</v>
      </c>
      <c r="O75" s="179">
        <f t="shared" si="4"/>
        <v>0.26</v>
      </c>
      <c r="P75" s="179">
        <v>0</v>
      </c>
      <c r="Q75" s="179">
        <f t="shared" si="5"/>
        <v>0</v>
      </c>
      <c r="R75" s="179" t="s">
        <v>220</v>
      </c>
      <c r="S75" s="179" t="s">
        <v>106</v>
      </c>
      <c r="T75" s="180" t="s">
        <v>106</v>
      </c>
      <c r="U75" s="163">
        <v>0.42918000000000001</v>
      </c>
      <c r="V75" s="163">
        <f t="shared" si="6"/>
        <v>105.15</v>
      </c>
      <c r="W75" s="163"/>
      <c r="X75" s="163" t="s">
        <v>221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222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8" t="s">
        <v>223</v>
      </c>
      <c r="D76" s="259"/>
      <c r="E76" s="259"/>
      <c r="F76" s="259"/>
      <c r="G76" s="259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224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4">
        <v>38</v>
      </c>
      <c r="B77" s="175" t="s">
        <v>225</v>
      </c>
      <c r="C77" s="192" t="s">
        <v>226</v>
      </c>
      <c r="D77" s="176" t="s">
        <v>227</v>
      </c>
      <c r="E77" s="177">
        <v>30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9">
        <v>0</v>
      </c>
      <c r="O77" s="179">
        <f>ROUND(E77*N77,2)</f>
        <v>0</v>
      </c>
      <c r="P77" s="179">
        <v>0</v>
      </c>
      <c r="Q77" s="179">
        <f>ROUND(E77*P77,2)</f>
        <v>0</v>
      </c>
      <c r="R77" s="179" t="s">
        <v>228</v>
      </c>
      <c r="S77" s="179" t="s">
        <v>106</v>
      </c>
      <c r="T77" s="180" t="s">
        <v>106</v>
      </c>
      <c r="U77" s="163">
        <v>1</v>
      </c>
      <c r="V77" s="163">
        <f>ROUND(E77*U77,2)</f>
        <v>30</v>
      </c>
      <c r="W77" s="163"/>
      <c r="X77" s="163" t="s">
        <v>229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230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3" t="s">
        <v>231</v>
      </c>
      <c r="D78" s="165"/>
      <c r="E78" s="166">
        <v>30</v>
      </c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3"/>
      <c r="Z78" s="153"/>
      <c r="AA78" s="153"/>
      <c r="AB78" s="153"/>
      <c r="AC78" s="153"/>
      <c r="AD78" s="153"/>
      <c r="AE78" s="153"/>
      <c r="AF78" s="153"/>
      <c r="AG78" s="153" t="s">
        <v>112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74">
        <v>39</v>
      </c>
      <c r="B79" s="175" t="s">
        <v>232</v>
      </c>
      <c r="C79" s="192" t="s">
        <v>233</v>
      </c>
      <c r="D79" s="176" t="s">
        <v>164</v>
      </c>
      <c r="E79" s="177">
        <v>4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1.8E-3</v>
      </c>
      <c r="O79" s="179">
        <f>ROUND(E79*N79,2)</f>
        <v>0.01</v>
      </c>
      <c r="P79" s="179">
        <v>0</v>
      </c>
      <c r="Q79" s="179">
        <f>ROUND(E79*P79,2)</f>
        <v>0</v>
      </c>
      <c r="R79" s="179" t="s">
        <v>180</v>
      </c>
      <c r="S79" s="179" t="s">
        <v>106</v>
      </c>
      <c r="T79" s="180" t="s">
        <v>106</v>
      </c>
      <c r="U79" s="163">
        <v>0</v>
      </c>
      <c r="V79" s="163">
        <f>ROUND(E79*U79,2)</f>
        <v>0</v>
      </c>
      <c r="W79" s="163"/>
      <c r="X79" s="163" t="s">
        <v>176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177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>
        <v>40</v>
      </c>
      <c r="B80" s="161" t="s">
        <v>234</v>
      </c>
      <c r="C80" s="195" t="s">
        <v>235</v>
      </c>
      <c r="D80" s="162" t="s">
        <v>0</v>
      </c>
      <c r="E80" s="189"/>
      <c r="F80" s="164"/>
      <c r="G80" s="163">
        <f>ROUND(E80*F80,2)</f>
        <v>0</v>
      </c>
      <c r="H80" s="164"/>
      <c r="I80" s="163">
        <f>ROUND(E80*H80,2)</f>
        <v>0</v>
      </c>
      <c r="J80" s="164"/>
      <c r="K80" s="163">
        <f>ROUND(E80*J80,2)</f>
        <v>0</v>
      </c>
      <c r="L80" s="163">
        <v>21</v>
      </c>
      <c r="M80" s="163">
        <f>G80*(1+L80/100)</f>
        <v>0</v>
      </c>
      <c r="N80" s="163">
        <v>0</v>
      </c>
      <c r="O80" s="163">
        <f>ROUND(E80*N80,2)</f>
        <v>0</v>
      </c>
      <c r="P80" s="163">
        <v>0</v>
      </c>
      <c r="Q80" s="163">
        <f>ROUND(E80*P80,2)</f>
        <v>0</v>
      </c>
      <c r="R80" s="163" t="s">
        <v>200</v>
      </c>
      <c r="S80" s="163" t="s">
        <v>106</v>
      </c>
      <c r="T80" s="163" t="s">
        <v>106</v>
      </c>
      <c r="U80" s="163">
        <v>0</v>
      </c>
      <c r="V80" s="163">
        <f>ROUND(E80*U80,2)</f>
        <v>0</v>
      </c>
      <c r="W80" s="163"/>
      <c r="X80" s="163" t="s">
        <v>192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193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60" t="s">
        <v>236</v>
      </c>
      <c r="D81" s="261"/>
      <c r="E81" s="261"/>
      <c r="F81" s="261"/>
      <c r="G81" s="261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3"/>
      <c r="Z81" s="153"/>
      <c r="AA81" s="153"/>
      <c r="AB81" s="153"/>
      <c r="AC81" s="153"/>
      <c r="AD81" s="153"/>
      <c r="AE81" s="153"/>
      <c r="AF81" s="153"/>
      <c r="AG81" s="153" t="s">
        <v>110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68" t="s">
        <v>100</v>
      </c>
      <c r="B82" s="169" t="s">
        <v>69</v>
      </c>
      <c r="C82" s="191" t="s">
        <v>70</v>
      </c>
      <c r="D82" s="170"/>
      <c r="E82" s="171"/>
      <c r="F82" s="172"/>
      <c r="G82" s="172">
        <f>SUMIF(AG83:AG88,"&lt;&gt;NOR",G83:G88)</f>
        <v>0</v>
      </c>
      <c r="H82" s="172"/>
      <c r="I82" s="172">
        <f>SUM(I83:I88)</f>
        <v>0</v>
      </c>
      <c r="J82" s="172"/>
      <c r="K82" s="172">
        <f>SUM(K83:K88)</f>
        <v>0</v>
      </c>
      <c r="L82" s="172"/>
      <c r="M82" s="172">
        <f>SUM(M83:M88)</f>
        <v>0</v>
      </c>
      <c r="N82" s="172"/>
      <c r="O82" s="172">
        <f>SUM(O83:O88)</f>
        <v>0</v>
      </c>
      <c r="P82" s="172"/>
      <c r="Q82" s="172">
        <f>SUM(Q83:Q88)</f>
        <v>0</v>
      </c>
      <c r="R82" s="172"/>
      <c r="S82" s="172"/>
      <c r="T82" s="173"/>
      <c r="U82" s="167"/>
      <c r="V82" s="167">
        <f>SUM(V83:V88)</f>
        <v>12.62</v>
      </c>
      <c r="W82" s="167"/>
      <c r="X82" s="167"/>
      <c r="AG82" t="s">
        <v>101</v>
      </c>
    </row>
    <row r="83" spans="1:60" outlineLevel="1" x14ac:dyDescent="0.2">
      <c r="A83" s="174">
        <v>41</v>
      </c>
      <c r="B83" s="175" t="s">
        <v>237</v>
      </c>
      <c r="C83" s="192" t="s">
        <v>238</v>
      </c>
      <c r="D83" s="176" t="s">
        <v>191</v>
      </c>
      <c r="E83" s="177">
        <v>6.8159999999999998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9">
        <v>0</v>
      </c>
      <c r="O83" s="179">
        <f>ROUND(E83*N83,2)</f>
        <v>0</v>
      </c>
      <c r="P83" s="179">
        <v>0</v>
      </c>
      <c r="Q83" s="179">
        <f>ROUND(E83*P83,2)</f>
        <v>0</v>
      </c>
      <c r="R83" s="179" t="s">
        <v>239</v>
      </c>
      <c r="S83" s="179" t="s">
        <v>106</v>
      </c>
      <c r="T83" s="180" t="s">
        <v>106</v>
      </c>
      <c r="U83" s="163">
        <v>0.49</v>
      </c>
      <c r="V83" s="163">
        <f>ROUND(E83*U83,2)</f>
        <v>3.34</v>
      </c>
      <c r="W83" s="163"/>
      <c r="X83" s="163" t="s">
        <v>240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241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58" t="s">
        <v>242</v>
      </c>
      <c r="D84" s="259"/>
      <c r="E84" s="259"/>
      <c r="F84" s="259"/>
      <c r="G84" s="259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3"/>
      <c r="Z84" s="153"/>
      <c r="AA84" s="153"/>
      <c r="AB84" s="153"/>
      <c r="AC84" s="153"/>
      <c r="AD84" s="153"/>
      <c r="AE84" s="153"/>
      <c r="AF84" s="153"/>
      <c r="AG84" s="153" t="s">
        <v>224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82">
        <v>42</v>
      </c>
      <c r="B85" s="183" t="s">
        <v>243</v>
      </c>
      <c r="C85" s="194" t="s">
        <v>244</v>
      </c>
      <c r="D85" s="184" t="s">
        <v>191</v>
      </c>
      <c r="E85" s="185">
        <v>95.424000000000007</v>
      </c>
      <c r="F85" s="186"/>
      <c r="G85" s="187">
        <f>ROUND(E85*F85,2)</f>
        <v>0</v>
      </c>
      <c r="H85" s="186"/>
      <c r="I85" s="187">
        <f>ROUND(E85*H85,2)</f>
        <v>0</v>
      </c>
      <c r="J85" s="186"/>
      <c r="K85" s="187">
        <f>ROUND(E85*J85,2)</f>
        <v>0</v>
      </c>
      <c r="L85" s="187">
        <v>21</v>
      </c>
      <c r="M85" s="187">
        <f>G85*(1+L85/100)</f>
        <v>0</v>
      </c>
      <c r="N85" s="187">
        <v>0</v>
      </c>
      <c r="O85" s="187">
        <f>ROUND(E85*N85,2)</f>
        <v>0</v>
      </c>
      <c r="P85" s="187">
        <v>0</v>
      </c>
      <c r="Q85" s="187">
        <f>ROUND(E85*P85,2)</f>
        <v>0</v>
      </c>
      <c r="R85" s="187" t="s">
        <v>239</v>
      </c>
      <c r="S85" s="187" t="s">
        <v>106</v>
      </c>
      <c r="T85" s="188" t="s">
        <v>106</v>
      </c>
      <c r="U85" s="163">
        <v>0</v>
      </c>
      <c r="V85" s="163">
        <f>ROUND(E85*U85,2)</f>
        <v>0</v>
      </c>
      <c r="W85" s="163"/>
      <c r="X85" s="163" t="s">
        <v>240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241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82">
        <v>43</v>
      </c>
      <c r="B86" s="183" t="s">
        <v>245</v>
      </c>
      <c r="C86" s="194" t="s">
        <v>246</v>
      </c>
      <c r="D86" s="184" t="s">
        <v>191</v>
      </c>
      <c r="E86" s="185">
        <v>6.8159999999999998</v>
      </c>
      <c r="F86" s="186"/>
      <c r="G86" s="187">
        <f>ROUND(E86*F86,2)</f>
        <v>0</v>
      </c>
      <c r="H86" s="186"/>
      <c r="I86" s="187">
        <f>ROUND(E86*H86,2)</f>
        <v>0</v>
      </c>
      <c r="J86" s="186"/>
      <c r="K86" s="187">
        <f>ROUND(E86*J86,2)</f>
        <v>0</v>
      </c>
      <c r="L86" s="187">
        <v>21</v>
      </c>
      <c r="M86" s="187">
        <f>G86*(1+L86/100)</f>
        <v>0</v>
      </c>
      <c r="N86" s="187">
        <v>0</v>
      </c>
      <c r="O86" s="187">
        <f>ROUND(E86*N86,2)</f>
        <v>0</v>
      </c>
      <c r="P86" s="187">
        <v>0</v>
      </c>
      <c r="Q86" s="187">
        <f>ROUND(E86*P86,2)</f>
        <v>0</v>
      </c>
      <c r="R86" s="187" t="s">
        <v>239</v>
      </c>
      <c r="S86" s="187" t="s">
        <v>106</v>
      </c>
      <c r="T86" s="188" t="s">
        <v>106</v>
      </c>
      <c r="U86" s="163">
        <v>0.94199999999999995</v>
      </c>
      <c r="V86" s="163">
        <f>ROUND(E86*U86,2)</f>
        <v>6.42</v>
      </c>
      <c r="W86" s="163"/>
      <c r="X86" s="163" t="s">
        <v>240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241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82">
        <v>44</v>
      </c>
      <c r="B87" s="183" t="s">
        <v>247</v>
      </c>
      <c r="C87" s="194" t="s">
        <v>248</v>
      </c>
      <c r="D87" s="184" t="s">
        <v>191</v>
      </c>
      <c r="E87" s="185">
        <v>6.8159999999999998</v>
      </c>
      <c r="F87" s="186"/>
      <c r="G87" s="187">
        <f>ROUND(E87*F87,2)</f>
        <v>0</v>
      </c>
      <c r="H87" s="186"/>
      <c r="I87" s="187">
        <f>ROUND(E87*H87,2)</f>
        <v>0</v>
      </c>
      <c r="J87" s="186"/>
      <c r="K87" s="187">
        <f>ROUND(E87*J87,2)</f>
        <v>0</v>
      </c>
      <c r="L87" s="187">
        <v>21</v>
      </c>
      <c r="M87" s="187">
        <f>G87*(1+L87/100)</f>
        <v>0</v>
      </c>
      <c r="N87" s="187">
        <v>0</v>
      </c>
      <c r="O87" s="187">
        <f>ROUND(E87*N87,2)</f>
        <v>0</v>
      </c>
      <c r="P87" s="187">
        <v>0</v>
      </c>
      <c r="Q87" s="187">
        <f>ROUND(E87*P87,2)</f>
        <v>0</v>
      </c>
      <c r="R87" s="187" t="s">
        <v>239</v>
      </c>
      <c r="S87" s="187" t="s">
        <v>106</v>
      </c>
      <c r="T87" s="188" t="s">
        <v>106</v>
      </c>
      <c r="U87" s="163">
        <v>0</v>
      </c>
      <c r="V87" s="163">
        <f>ROUND(E87*U87,2)</f>
        <v>0</v>
      </c>
      <c r="W87" s="163"/>
      <c r="X87" s="163" t="s">
        <v>240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241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82">
        <v>45</v>
      </c>
      <c r="B88" s="183" t="s">
        <v>249</v>
      </c>
      <c r="C88" s="194" t="s">
        <v>250</v>
      </c>
      <c r="D88" s="184" t="s">
        <v>191</v>
      </c>
      <c r="E88" s="185">
        <v>27.263999999999999</v>
      </c>
      <c r="F88" s="186"/>
      <c r="G88" s="187">
        <f>ROUND(E88*F88,2)</f>
        <v>0</v>
      </c>
      <c r="H88" s="186"/>
      <c r="I88" s="187">
        <f>ROUND(E88*H88,2)</f>
        <v>0</v>
      </c>
      <c r="J88" s="186"/>
      <c r="K88" s="187">
        <f>ROUND(E88*J88,2)</f>
        <v>0</v>
      </c>
      <c r="L88" s="187">
        <v>21</v>
      </c>
      <c r="M88" s="187">
        <f>G88*(1+L88/100)</f>
        <v>0</v>
      </c>
      <c r="N88" s="187">
        <v>0</v>
      </c>
      <c r="O88" s="187">
        <f>ROUND(E88*N88,2)</f>
        <v>0</v>
      </c>
      <c r="P88" s="187">
        <v>0</v>
      </c>
      <c r="Q88" s="187">
        <f>ROUND(E88*P88,2)</f>
        <v>0</v>
      </c>
      <c r="R88" s="187"/>
      <c r="S88" s="187" t="s">
        <v>106</v>
      </c>
      <c r="T88" s="188" t="s">
        <v>106</v>
      </c>
      <c r="U88" s="163">
        <v>0.105</v>
      </c>
      <c r="V88" s="163">
        <f>ROUND(E88*U88,2)</f>
        <v>2.86</v>
      </c>
      <c r="W88" s="163"/>
      <c r="X88" s="163" t="s">
        <v>240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241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68" t="s">
        <v>100</v>
      </c>
      <c r="B89" s="169" t="s">
        <v>72</v>
      </c>
      <c r="C89" s="191" t="s">
        <v>27</v>
      </c>
      <c r="D89" s="170"/>
      <c r="E89" s="171"/>
      <c r="F89" s="172"/>
      <c r="G89" s="172">
        <f>SUMIF(AG90:AG91,"&lt;&gt;NOR",G90:G91)</f>
        <v>0</v>
      </c>
      <c r="H89" s="172"/>
      <c r="I89" s="172">
        <f>SUM(I90:I91)</f>
        <v>0</v>
      </c>
      <c r="J89" s="172"/>
      <c r="K89" s="172">
        <f>SUM(K90:K91)</f>
        <v>0</v>
      </c>
      <c r="L89" s="172"/>
      <c r="M89" s="172">
        <f>SUM(M90:M91)</f>
        <v>0</v>
      </c>
      <c r="N89" s="172"/>
      <c r="O89" s="172">
        <f>SUM(O90:O91)</f>
        <v>0</v>
      </c>
      <c r="P89" s="172"/>
      <c r="Q89" s="172">
        <f>SUM(Q90:Q91)</f>
        <v>0</v>
      </c>
      <c r="R89" s="172"/>
      <c r="S89" s="172"/>
      <c r="T89" s="173"/>
      <c r="U89" s="167"/>
      <c r="V89" s="167">
        <f>SUM(V90:V91)</f>
        <v>0</v>
      </c>
      <c r="W89" s="167"/>
      <c r="X89" s="167"/>
      <c r="AG89" t="s">
        <v>101</v>
      </c>
    </row>
    <row r="90" spans="1:60" outlineLevel="1" x14ac:dyDescent="0.2">
      <c r="A90" s="182">
        <v>46</v>
      </c>
      <c r="B90" s="183" t="s">
        <v>251</v>
      </c>
      <c r="C90" s="194" t="s">
        <v>252</v>
      </c>
      <c r="D90" s="184" t="s">
        <v>253</v>
      </c>
      <c r="E90" s="185">
        <v>1</v>
      </c>
      <c r="F90" s="186"/>
      <c r="G90" s="187">
        <f>ROUND(E90*F90,2)</f>
        <v>0</v>
      </c>
      <c r="H90" s="186"/>
      <c r="I90" s="187">
        <f>ROUND(E90*H90,2)</f>
        <v>0</v>
      </c>
      <c r="J90" s="186"/>
      <c r="K90" s="187">
        <f>ROUND(E90*J90,2)</f>
        <v>0</v>
      </c>
      <c r="L90" s="187">
        <v>21</v>
      </c>
      <c r="M90" s="187">
        <f>G90*(1+L90/100)</f>
        <v>0</v>
      </c>
      <c r="N90" s="187">
        <v>0</v>
      </c>
      <c r="O90" s="187">
        <f>ROUND(E90*N90,2)</f>
        <v>0</v>
      </c>
      <c r="P90" s="187">
        <v>0</v>
      </c>
      <c r="Q90" s="187">
        <f>ROUND(E90*P90,2)</f>
        <v>0</v>
      </c>
      <c r="R90" s="187"/>
      <c r="S90" s="187" t="s">
        <v>106</v>
      </c>
      <c r="T90" s="188" t="s">
        <v>175</v>
      </c>
      <c r="U90" s="163">
        <v>0</v>
      </c>
      <c r="V90" s="163">
        <f>ROUND(E90*U90,2)</f>
        <v>0</v>
      </c>
      <c r="W90" s="163"/>
      <c r="X90" s="163" t="s">
        <v>254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255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4">
        <v>47</v>
      </c>
      <c r="B91" s="175" t="s">
        <v>256</v>
      </c>
      <c r="C91" s="192" t="s">
        <v>257</v>
      </c>
      <c r="D91" s="176" t="s">
        <v>253</v>
      </c>
      <c r="E91" s="177">
        <v>1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0</v>
      </c>
      <c r="O91" s="179">
        <f>ROUND(E91*N91,2)</f>
        <v>0</v>
      </c>
      <c r="P91" s="179">
        <v>0</v>
      </c>
      <c r="Q91" s="179">
        <f>ROUND(E91*P91,2)</f>
        <v>0</v>
      </c>
      <c r="R91" s="179"/>
      <c r="S91" s="179" t="s">
        <v>158</v>
      </c>
      <c r="T91" s="180" t="s">
        <v>175</v>
      </c>
      <c r="U91" s="163">
        <v>0</v>
      </c>
      <c r="V91" s="163">
        <f>ROUND(E91*U91,2)</f>
        <v>0</v>
      </c>
      <c r="W91" s="163"/>
      <c r="X91" s="163" t="s">
        <v>254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255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3"/>
      <c r="B92" s="4"/>
      <c r="C92" s="196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v>15</v>
      </c>
      <c r="AF92">
        <v>21</v>
      </c>
      <c r="AG92" t="s">
        <v>87</v>
      </c>
    </row>
    <row r="93" spans="1:60" x14ac:dyDescent="0.2">
      <c r="A93" s="156"/>
      <c r="B93" s="157" t="s">
        <v>29</v>
      </c>
      <c r="C93" s="197"/>
      <c r="D93" s="158"/>
      <c r="E93" s="159"/>
      <c r="F93" s="159"/>
      <c r="G93" s="190">
        <f>G8+G42+G58+G61+G64+G82+G89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f>SUMIF(L7:L91,AE92,G7:G91)</f>
        <v>0</v>
      </c>
      <c r="AF93">
        <f>SUMIF(L7:L91,AF92,G7:G91)</f>
        <v>0</v>
      </c>
      <c r="AG93" t="s">
        <v>258</v>
      </c>
    </row>
    <row r="94" spans="1:60" x14ac:dyDescent="0.2">
      <c r="C94" s="198"/>
      <c r="D94" s="10"/>
      <c r="AG94" t="s">
        <v>259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xA508LDrGRDOeJ9+ys6eAwHB7mi9tP656mAnocmj1Dbxa9v32A1n3NE8ASHX4jg/jcKgpDa75VcgUX4LQp6tw==" saltValue="HwRVHVpDucIwhK95RtOgYA==" spinCount="100000" sheet="1"/>
  <mergeCells count="22">
    <mergeCell ref="C30:G30"/>
    <mergeCell ref="A1:G1"/>
    <mergeCell ref="C2:G2"/>
    <mergeCell ref="C3:G3"/>
    <mergeCell ref="C4:G4"/>
    <mergeCell ref="C10:G10"/>
    <mergeCell ref="C13:G13"/>
    <mergeCell ref="C16:G16"/>
    <mergeCell ref="C19:G19"/>
    <mergeCell ref="C22:G22"/>
    <mergeCell ref="C24:G24"/>
    <mergeCell ref="C26:G26"/>
    <mergeCell ref="C63:G63"/>
    <mergeCell ref="C76:G76"/>
    <mergeCell ref="C81:G81"/>
    <mergeCell ref="C84:G84"/>
    <mergeCell ref="C33:G33"/>
    <mergeCell ref="C36:G36"/>
    <mergeCell ref="C44:G44"/>
    <mergeCell ref="C46:G46"/>
    <mergeCell ref="C51:G51"/>
    <mergeCell ref="C53:G53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412 IO 412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412 IO 412 Pol'!Názvy_tisku</vt:lpstr>
      <vt:lpstr>oadresa</vt:lpstr>
      <vt:lpstr>Stavba!Objednatel</vt:lpstr>
      <vt:lpstr>Stavba!Objekt</vt:lpstr>
      <vt:lpstr>'IO 412 IO 412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2021-01-15T08:39:50Z</cp:lastPrinted>
  <dcterms:created xsi:type="dcterms:W3CDTF">2009-04-08T07:15:50Z</dcterms:created>
  <dcterms:modified xsi:type="dcterms:W3CDTF">2021-01-15T08:39:57Z</dcterms:modified>
</cp:coreProperties>
</file>